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75" windowHeight="7995" activeTab="2"/>
  </bookViews>
  <sheets>
    <sheet name="1" sheetId="1" r:id="rId1"/>
    <sheet name="2" sheetId="2" r:id="rId2"/>
    <sheet name="3" sheetId="3" r:id="rId3"/>
    <sheet name="Лист1" sheetId="4" r:id="rId4"/>
  </sheets>
  <definedNames>
    <definedName name="_1Excel_BuiltIn_Print_Area_1_1" localSheetId="0">#REF!</definedName>
    <definedName name="_1Excel_BuiltIn_Print_Area_1_1" localSheetId="1">#REF!</definedName>
    <definedName name="_1Excel_BuiltIn_Print_Area_1_1">#REF!</definedName>
    <definedName name="_7Excel_BuiltIn_Print_Area_1_1" localSheetId="0">#REF!</definedName>
    <definedName name="_7Excel_BuiltIn_Print_Area_1_1" localSheetId="1">#REF!</definedName>
    <definedName name="_7Excel_BuiltIn_Print_Area_1_1">#REF!</definedName>
    <definedName name="_Toc105952697" localSheetId="1">'2'!#REF!</definedName>
    <definedName name="_Toc105952697_3" localSheetId="0">#REF!</definedName>
    <definedName name="_Toc105952697_3" localSheetId="1">#REF!</definedName>
    <definedName name="_Toc105952697_3">#REF!</definedName>
    <definedName name="_Toc105952698" localSheetId="1">'2'!#REF!</definedName>
    <definedName name="_Toc105952698_3" localSheetId="0">#REF!</definedName>
    <definedName name="_Toc105952698_3" localSheetId="1">#REF!</definedName>
    <definedName name="_Toc105952698_3">#REF!</definedName>
    <definedName name="_Тос105952698_4" localSheetId="0">#REF!</definedName>
    <definedName name="_Тос105952698_4" localSheetId="1">#REF!</definedName>
    <definedName name="_Тос105952698_4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0" localSheetId="0">#REF!</definedName>
    <definedName name="Excel_BuiltIn_Print_Area_10" localSheetId="1">#REF!</definedName>
    <definedName name="Excel_BuiltIn_Print_Area_10">#REF!</definedName>
    <definedName name="Excel_BuiltIn_Print_Area_12" localSheetId="0">#REF!</definedName>
    <definedName name="Excel_BuiltIn_Print_Area_12" localSheetId="1">#REF!</definedName>
    <definedName name="Excel_BuiltIn_Print_Area_12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Area_5" localSheetId="0">#REF!</definedName>
    <definedName name="Excel_BuiltIn_Print_Area_5" localSheetId="1">#REF!</definedName>
    <definedName name="Excel_BuiltIn_Print_Area_5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8" localSheetId="0">#REF!</definedName>
    <definedName name="Excel_BuiltIn_Print_Area_8" localSheetId="1">#REF!</definedName>
    <definedName name="Excel_BuiltIn_Print_Area_8">#REF!</definedName>
    <definedName name="Excel_BuiltIn_Print_Titles_10" localSheetId="0">#REF!</definedName>
    <definedName name="Excel_BuiltIn_Print_Titles_10" localSheetId="1">#REF!</definedName>
    <definedName name="Excel_BuiltIn_Print_Titles_10">#REF!</definedName>
    <definedName name="Excel_BuiltIn_Print_Titles_12" localSheetId="0">#REF!</definedName>
    <definedName name="Excel_BuiltIn_Print_Titles_12" localSheetId="1">#REF!</definedName>
    <definedName name="Excel_BuiltIn_Print_Titles_12">#REF!</definedName>
    <definedName name="Excel_BuiltIn_Print_Titles_4" localSheetId="0">#REF!</definedName>
    <definedName name="Excel_BuiltIn_Print_Titles_4" localSheetId="1">#REF!</definedName>
    <definedName name="Excel_BuiltIn_Print_Titles_4">#REF!</definedName>
    <definedName name="Excel_BuiltIn_Print_Titles_8" localSheetId="0">#REF!</definedName>
    <definedName name="Excel_BuiltIn_Print_Titles_8" localSheetId="1">#REF!</definedName>
    <definedName name="Excel_BuiltIn_Print_Titles_8">#REF!</definedName>
    <definedName name="грлгрлгнго6н7" localSheetId="0">#REF!</definedName>
    <definedName name="грлгрлгнго6н7" localSheetId="1">#REF!</definedName>
    <definedName name="грлгрлгнго6н7">#REF!</definedName>
    <definedName name="долртгпрои" localSheetId="0">#REF!</definedName>
    <definedName name="долртгпрои" localSheetId="1">#REF!</definedName>
    <definedName name="долртгпрои">#REF!</definedName>
    <definedName name="ждл" localSheetId="0">#REF!</definedName>
    <definedName name="ждл" localSheetId="1">#REF!</definedName>
    <definedName name="ждл">#REF!</definedName>
    <definedName name="ждьб" localSheetId="0">#REF!</definedName>
    <definedName name="ждьб" localSheetId="1">#REF!</definedName>
    <definedName name="ждьб">#REF!</definedName>
    <definedName name="_xlnm.Print_Area" localSheetId="0">'1'!$A$1:$G$41</definedName>
    <definedName name="_xlnm.Print_Area" localSheetId="1">'2'!$A$1:$E$22</definedName>
    <definedName name="_xlnm.Print_Area" localSheetId="2">'3'!$A$1:$I$90</definedName>
    <definedName name="огрпло" localSheetId="0">#REF!</definedName>
    <definedName name="огрпло" localSheetId="1">#REF!</definedName>
    <definedName name="огрпло">#REF!</definedName>
    <definedName name="орапмол" localSheetId="0">#REF!</definedName>
    <definedName name="орапмол" localSheetId="1">#REF!</definedName>
    <definedName name="орапмол">#REF!</definedName>
    <definedName name="п" localSheetId="0">#REF!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<sst xmlns="http://schemas.openxmlformats.org/spreadsheetml/2006/main" count="571" uniqueCount="204">
  <si>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</si>
  <si>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</si>
  <si>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</si>
  <si>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</si>
  <si>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</si>
  <si>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</si>
  <si>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</si>
  <si>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</si>
  <si>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</si>
  <si>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</si>
  <si>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</si>
  <si>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</si>
  <si>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</si>
  <si>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</si>
  <si>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РЕЗЕРВНЫЕ ФОНДЫ</t>
  </si>
  <si>
    <t>11</t>
  </si>
  <si>
    <t>Резервные фонды</t>
  </si>
  <si>
    <t>03</t>
  </si>
  <si>
    <t>05</t>
  </si>
  <si>
    <t>ВСЕГО РАСХОДОВ</t>
  </si>
  <si>
    <t>НАЦИОНАЛЬНАЯ ОБОРОНА</t>
  </si>
  <si>
    <t>(тыс. рублей)</t>
  </si>
  <si>
    <t>Всего доходов</t>
  </si>
  <si>
    <t xml:space="preserve">Прочие безвозмездные поступления  </t>
  </si>
  <si>
    <t xml:space="preserve">2 07 00000 00 0000 180 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</si>
  <si>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</si>
  <si>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</si>
  <si>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</si>
  <si>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</si>
  <si>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</si>
  <si>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Прочие неналоговые доходы  </t>
  </si>
  <si>
    <t xml:space="preserve">1 17 05000 00 0000 180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</si>
  <si>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</si>
  <si>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</si>
  <si>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НЕНАЛОГОВЫЕ ДОХОДЫ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</si>
  <si>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</si>
  <si>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</si>
  <si>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</si>
  <si>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</si>
  <si>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</si>
  <si>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</si>
  <si>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</si>
  <si>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</si>
  <si>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</si>
  <si>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</si>
  <si>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</si>
  <si>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</si>
  <si>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</si>
  <si>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</si>
  <si>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</si>
  <si>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</si>
  <si>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</si>
  <si>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</si>
  <si>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</si>
  <si>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</si>
  <si>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</si>
  <si>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</si>
  <si>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</si>
  <si>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</si>
  <si>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</si>
  <si>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</si>
  <si>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</si>
  <si>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</si>
  <si>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</si>
  <si>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</si>
  <si>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</si>
  <si>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</si>
  <si>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1 17 05050 10 0000 180</t>
  </si>
  <si>
    <t xml:space="preserve">Прочие неналоговые доходы бюджетов поселений 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</si>
  <si>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</si>
  <si>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</si>
  <si>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</si>
  <si>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</si>
  <si>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</si>
  <si>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</si>
  <si>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</si>
  <si>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ЖИЛИЩНО-КОММУНАЛЬНОЕ ХОЗЯЙСТВО</t>
  </si>
  <si>
    <t>0500</t>
  </si>
  <si>
    <t>Коммунальное хозяйство</t>
  </si>
  <si>
    <t>0502</t>
  </si>
  <si>
    <t>500</t>
  </si>
  <si>
    <t>Межбюджетные трансферты</t>
  </si>
  <si>
    <t>0503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</si>
  <si>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</si>
  <si>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</si>
  <si>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</si>
  <si>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99 0 00 00000</t>
  </si>
  <si>
    <t>Осуществление первичного воинского учета на территориях, где отсутствуют военные комиссариаты</t>
  </si>
  <si>
    <t xml:space="preserve">Внедрение программного обеспечения в бюджетный процесс </t>
  </si>
  <si>
    <t>01 0 00 00000</t>
  </si>
  <si>
    <t xml:space="preserve">Непрограммные направления деятельности  сельской администрации </t>
  </si>
  <si>
    <t>Обеспечение деятельности высшего должностного лица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</si>
  <si>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</si>
  <si>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</si>
  <si>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</si>
  <si>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</si>
  <si>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13</t>
  </si>
  <si>
    <t>Другие общегосударственные расходы</t>
  </si>
  <si>
    <t>0113</t>
  </si>
  <si>
    <t>2 02 49999 10 0000 151</t>
  </si>
  <si>
    <t>2 02 49999 00 0000 151</t>
  </si>
  <si>
    <t>101 00000 00 0000 000</t>
  </si>
  <si>
    <t>Налог на прибыль, доходы</t>
  </si>
  <si>
    <t>Обеспечение проведения выборов и референдумов</t>
  </si>
  <si>
    <t>0107</t>
  </si>
  <si>
    <t>Основное мероприятие  "Повышение эффективности муниципального управления"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</si>
  <si>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</si>
  <si>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01 3 00 00000</t>
  </si>
  <si>
    <t>01 3 У1 80100</t>
  </si>
  <si>
    <t>Основное мероприятие "Формирование эффективной системы управления и распоряжения муниципальными финансами"</t>
  </si>
  <si>
    <t>01 2 00 00000</t>
  </si>
  <si>
    <t>Основное мероприятие  "Повышение эффективности управления муниципальной собственностью"</t>
  </si>
  <si>
    <t>Мероприятия по организации представления муниципальных услуг и исполнения программы</t>
  </si>
  <si>
    <t>01 3 У1 80110</t>
  </si>
  <si>
    <t>Основное мероприятие "Развитие культурно - досуговой деятельности"</t>
  </si>
  <si>
    <t>01 1 00 00000</t>
  </si>
  <si>
    <t>Основное мероприятие "Обеспечение первичных мер пожарной безопасности в границах поселений"</t>
  </si>
  <si>
    <t>02 2 00 00000</t>
  </si>
  <si>
    <t>Основное мероприятие " Профилактика терроризма и экстремизма в границах поселения"</t>
  </si>
  <si>
    <t>Совершенствование системы информационно- пропагандистского противодействия терроризму и экстремизму</t>
  </si>
  <si>
    <t>Резервный фонд на предупреждение и ликвидацию чрезвычайных ситуаций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</si>
  <si>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</si>
  <si>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</si>
  <si>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Основное мероприятие "Содержание инженерно- коммунальной инфраструктуры"</t>
  </si>
  <si>
    <t>Организация мер по теплоснабжению, электроснабжению и водоснабжению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</si>
  <si>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</si>
  <si>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</si>
  <si>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</si>
  <si>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02 1 00 00000</t>
  </si>
  <si>
    <t>01 2 01 01000</t>
  </si>
  <si>
    <t>01 2 01 00000</t>
  </si>
  <si>
    <t>02 1 02 Ж0000</t>
  </si>
  <si>
    <t>Основное мероприятие " Предупреждение и ликвидация последствий  чрезвычайных ситуаций в границах поселения"</t>
  </si>
  <si>
    <t>ДОРОЖНОЕ ХОЗЯЙСТВО</t>
  </si>
  <si>
    <t>НАЦИОНАЛЬНАЯ ЭКОНОМИКА</t>
  </si>
  <si>
    <t>01 1 01 01000</t>
  </si>
  <si>
    <t>Дорожное хозяйство</t>
  </si>
  <si>
    <t>0409</t>
  </si>
  <si>
    <t>0400</t>
  </si>
  <si>
    <t>Субсидии бюджетам поселений</t>
  </si>
  <si>
    <t>Повышение эффективности муниципального управления муниципальной программы "Обеспечение экономического роста и обеспечение благопрятных условий жизни населения"</t>
  </si>
  <si>
    <t>Материально – техническое обеспечение  администрации сельского поселения</t>
  </si>
  <si>
    <t>Подпрограмма "Развитие экономического и налогового потенциала" муниципальной программы "Обеспечение экономического роста и обеспечение благоприятных условий жизни населения ""</t>
  </si>
  <si>
    <t>Подпрограмма "Обеспечение безопасности населения и профилактика терроризма и экстремизма"</t>
  </si>
  <si>
    <t>ДРУГИЕ ОБЩЕГОСУДАРСТВЕННЫЕ РАСХОДЫ</t>
  </si>
  <si>
    <t>Подпрограмма "Развитие  социально-культурной сферы"</t>
  </si>
  <si>
    <t>Основное мероприятие "Поддержание и улучшение санитарного и эстетического состояния территории"</t>
  </si>
  <si>
    <t>ФИЗИЧЕСКАЯ КУЛЬТУРА И СПОРТ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</si>
  <si>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</si>
  <si>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</si>
  <si>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01 2 02 10000</t>
  </si>
  <si>
    <t>01 2 02 10100</t>
  </si>
  <si>
    <t>01 1 02 10000</t>
  </si>
  <si>
    <t>1105</t>
  </si>
  <si>
    <t>Физическая культура и спорт</t>
  </si>
  <si>
    <t>1100</t>
  </si>
  <si>
    <t>процент выполнения плана %</t>
  </si>
  <si>
    <t>1 11 05035 10 0000 120</t>
  </si>
  <si>
    <t>2 19 60010 10 0000 150</t>
  </si>
  <si>
    <t>2 02 40014 10 0000 150</t>
  </si>
  <si>
    <t>2 02 40014 00 0000 150</t>
  </si>
  <si>
    <t>2 02 4000 00 0000 150</t>
  </si>
  <si>
    <t>2 02 20000 00 0000 150</t>
  </si>
  <si>
    <t>2 02 35118 10 0000 150</t>
  </si>
  <si>
    <t>2 02 35118 00 0000 150</t>
  </si>
  <si>
    <t>2 02 35000 00 0000 150</t>
  </si>
  <si>
    <t>2 02 15001 10 0000 150</t>
  </si>
  <si>
    <t>2 02 15001 00 0000 150</t>
  </si>
  <si>
    <t>2 02 15000 00 0000 150</t>
  </si>
  <si>
    <t xml:space="preserve">Возврат прочих остатков субсидий ,субвенций </t>
  </si>
  <si>
    <t>01 3 У1 S8500</t>
  </si>
  <si>
    <t>2 02 49999 10 0000 150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</si>
  <si>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</si>
  <si>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</si>
  <si>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 1 02 S8500</t>
  </si>
  <si>
    <t>01 1 02 03100</t>
  </si>
  <si>
    <t>02 201 Р1000</t>
  </si>
  <si>
    <t>12</t>
  </si>
  <si>
    <t>02   102 S7900</t>
  </si>
  <si>
    <t>0412</t>
  </si>
  <si>
    <t>99 0 Л0 10100</t>
  </si>
  <si>
    <t>02 2 01 Ш1000</t>
  </si>
  <si>
    <t>01103М0000</t>
  </si>
  <si>
    <t>Основное мероприятие "Организация и осуществление мероприятий по работе с детьми и молодежью"</t>
  </si>
  <si>
    <t>14</t>
  </si>
  <si>
    <t>Другие вопросы в области национальной безопасности и правоохранительной деятельности</t>
  </si>
  <si>
    <t>0220103000</t>
  </si>
  <si>
    <t>02 2 02  Ш2000</t>
  </si>
  <si>
    <t>02 2 03  Ш3000</t>
  </si>
  <si>
    <t>Объем поступлений доходов в бюджет муниципального образования Беш-Озекское сельское поселение в 2022году</t>
  </si>
  <si>
    <t>План 2022 год (тыс.руб)</t>
  </si>
  <si>
    <t>Ведомственная структура расходов бюджета  муниципального образования Беш-Озекское сельское поселение на 2022 год</t>
  </si>
  <si>
    <t>Распределение
бюджетных ассигнований по разделам, подразделам классификации расходов бюджета                             муниципального образования Беш-Озекское сельское поселение на 2022 год</t>
  </si>
  <si>
    <t>202 30024 10 0000 150</t>
  </si>
  <si>
    <t>02 1 010 Д000</t>
  </si>
  <si>
    <t>99 0 У0 45300</t>
  </si>
  <si>
    <t>99 0 Л1 51180</t>
  </si>
  <si>
    <t>01 2 01 S9600</t>
  </si>
  <si>
    <t>011010Ш002</t>
  </si>
  <si>
    <t>Факт       исполнение 3 квартал 2022 года (тыс.руб)</t>
  </si>
  <si>
    <t>02 3 01 06 000</t>
  </si>
  <si>
    <t xml:space="preserve">Приложение 1 к постановлению  № 29-1  от " 17 "  октября  2022  г Об исполнении бюджета муниципального образования  Беш-Озекское сельское поселение  за 3  квартал  2022 года  
</t>
  </si>
  <si>
    <t xml:space="preserve">Приложение 2 к постановлению  № 29-1 от " 17 "   октября 2022 г   Об исполнении бюджета муниципального образования  Беш-Озекское сельское поселение  за 3 квартал  2022 года. </t>
  </si>
  <si>
    <t>Приложение 3 к постановлению  № 29-1 от " 17 "  октября  2022 г Об исполнении бюджета муниципального образования  Беш-Озекское сельское поселение  за 3 квартал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</si>
</sst>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;[Red]0.0000000000"/>
    <numFmt numFmtId="187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9" fontId="22" fillId="0" borderId="1">
      <alignment horizontal="center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14" fillId="0" borderId="0" xfId="55" applyFont="1">
      <alignment/>
      <protection/>
    </xf>
    <xf numFmtId="0" fontId="8" fillId="0" borderId="0" xfId="55">
      <alignment/>
      <protection/>
    </xf>
    <xf numFmtId="0" fontId="8" fillId="0" borderId="0" xfId="55" applyAlignment="1">
      <alignment horizontal="center" vertical="center" wrapText="1"/>
      <protection/>
    </xf>
    <xf numFmtId="0" fontId="8" fillId="0" borderId="0" xfId="55" applyAlignment="1">
      <alignment horizontal="justify" vertical="center" wrapText="1"/>
      <protection/>
    </xf>
    <xf numFmtId="0" fontId="8" fillId="0" borderId="0" xfId="55" applyAlignment="1">
      <alignment horizontal="right" vertical="justify"/>
      <protection/>
    </xf>
    <xf numFmtId="0" fontId="13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/>
      <protection/>
    </xf>
    <xf numFmtId="0" fontId="8" fillId="0" borderId="0" xfId="55" applyFont="1" applyAlignment="1">
      <alignment horizontal="left" vertical="justify"/>
      <protection/>
    </xf>
    <xf numFmtId="0" fontId="13" fillId="0" borderId="0" xfId="55" applyFont="1" applyFill="1" applyBorder="1" applyAlignment="1">
      <alignment horizontal="left" vertical="justify" wrapText="1"/>
      <protection/>
    </xf>
    <xf numFmtId="0" fontId="14" fillId="0" borderId="0" xfId="55" applyFont="1" applyAlignment="1">
      <alignment/>
      <protection/>
    </xf>
    <xf numFmtId="0" fontId="14" fillId="0" borderId="0" xfId="55" applyFont="1" applyAlignment="1">
      <alignment horizontal="left" vertical="justify"/>
      <protection/>
    </xf>
    <xf numFmtId="0" fontId="14" fillId="0" borderId="0" xfId="55" applyFont="1" applyAlignment="1">
      <alignment horizontal="right" vertical="justify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justify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justify" vertical="center" wrapText="1"/>
      <protection/>
    </xf>
    <xf numFmtId="0" fontId="16" fillId="0" borderId="0" xfId="55" applyFont="1">
      <alignment/>
      <protection/>
    </xf>
    <xf numFmtId="0" fontId="16" fillId="0" borderId="0" xfId="55" applyFont="1" applyBorder="1">
      <alignment/>
      <protection/>
    </xf>
    <xf numFmtId="0" fontId="17" fillId="0" borderId="0" xfId="55" applyFont="1">
      <alignment/>
      <protection/>
    </xf>
    <xf numFmtId="0" fontId="3" fillId="0" borderId="0" xfId="55" applyFont="1">
      <alignment/>
      <protection/>
    </xf>
    <xf numFmtId="0" fontId="10" fillId="0" borderId="11" xfId="55" applyFont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9" fillId="0" borderId="12" xfId="55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justify" vertical="center" wrapText="1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19" fillId="0" borderId="0" xfId="55" applyFont="1" applyAlignment="1">
      <alignment wrapText="1"/>
      <protection/>
    </xf>
    <xf numFmtId="0" fontId="13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wrapText="1"/>
      <protection/>
    </xf>
    <xf numFmtId="49" fontId="13" fillId="0" borderId="0" xfId="55" applyNumberFormat="1" applyFont="1" applyAlignment="1">
      <alignment horizontal="center"/>
      <protection/>
    </xf>
    <xf numFmtId="0" fontId="10" fillId="0" borderId="0" xfId="55" applyFont="1" applyAlignment="1">
      <alignment horizontal="center" vertical="center"/>
      <protection/>
    </xf>
    <xf numFmtId="49" fontId="10" fillId="0" borderId="0" xfId="55" applyNumberFormat="1" applyFont="1" applyAlignment="1">
      <alignment horizontal="center"/>
      <protection/>
    </xf>
    <xf numFmtId="0" fontId="10" fillId="0" borderId="0" xfId="55" applyFont="1" applyAlignment="1">
      <alignment wrapText="1"/>
      <protection/>
    </xf>
    <xf numFmtId="49" fontId="10" fillId="0" borderId="11" xfId="55" applyNumberFormat="1" applyFont="1" applyFill="1" applyBorder="1" applyAlignment="1">
      <alignment horizontal="center" wrapText="1"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8" fillId="0" borderId="0" xfId="55" applyAlignment="1">
      <alignment/>
      <protection/>
    </xf>
    <xf numFmtId="0" fontId="12" fillId="0" borderId="0" xfId="55" applyFont="1" applyAlignment="1">
      <alignment horizontal="center" vertical="top" wrapText="1"/>
      <protection/>
    </xf>
    <xf numFmtId="0" fontId="9" fillId="0" borderId="0" xfId="55" applyFont="1" applyAlignment="1">
      <alignment horizontal="center" vertical="top" wrapText="1"/>
      <protection/>
    </xf>
    <xf numFmtId="0" fontId="12" fillId="0" borderId="0" xfId="55" applyFont="1" applyAlignment="1">
      <alignment horizontal="center" wrapText="1"/>
      <protection/>
    </xf>
    <xf numFmtId="49" fontId="10" fillId="0" borderId="11" xfId="55" applyNumberFormat="1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10" fillId="0" borderId="11" xfId="55" applyFont="1" applyBorder="1" applyAlignment="1">
      <alignment horizontal="center"/>
      <protection/>
    </xf>
    <xf numFmtId="2" fontId="3" fillId="0" borderId="11" xfId="55" applyNumberFormat="1" applyFont="1" applyBorder="1" applyAlignment="1">
      <alignment horizontal="right" vertical="center" wrapText="1"/>
      <protection/>
    </xf>
    <xf numFmtId="2" fontId="10" fillId="0" borderId="11" xfId="55" applyNumberFormat="1" applyFont="1" applyBorder="1" applyAlignment="1">
      <alignment horizontal="right" vertical="center" wrapText="1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49" fontId="3" fillId="0" borderId="11" xfId="55" applyNumberFormat="1" applyFont="1" applyFill="1" applyBorder="1" applyAlignment="1">
      <alignment horizontal="center" wrapText="1"/>
      <protection/>
    </xf>
    <xf numFmtId="0" fontId="20" fillId="0" borderId="0" xfId="55" applyFont="1">
      <alignment/>
      <protection/>
    </xf>
    <xf numFmtId="1" fontId="3" fillId="0" borderId="11" xfId="55" applyNumberFormat="1" applyFont="1" applyFill="1" applyBorder="1" applyAlignment="1">
      <alignment horizontal="left" vertical="top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10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2" fontId="5" fillId="0" borderId="11" xfId="54" applyNumberFormat="1" applyFont="1" applyFill="1" applyBorder="1" applyAlignment="1">
      <alignment vertical="center" wrapText="1"/>
      <protection/>
    </xf>
    <xf numFmtId="0" fontId="27" fillId="0" borderId="0" xfId="0" applyFont="1" applyBorder="1" applyAlignment="1">
      <alignment horizontal="center"/>
    </xf>
    <xf numFmtId="172" fontId="7" fillId="0" borderId="0" xfId="0" applyNumberFormat="1" applyFont="1" applyAlignment="1">
      <alignment/>
    </xf>
    <xf numFmtId="2" fontId="3" fillId="0" borderId="11" xfId="55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vertical="center" wrapText="1"/>
    </xf>
    <xf numFmtId="2" fontId="10" fillId="0" borderId="0" xfId="55" applyNumberFormat="1" applyFont="1" applyAlignment="1">
      <alignment horizontal="center" vertical="center"/>
      <protection/>
    </xf>
    <xf numFmtId="2" fontId="6" fillId="0" borderId="11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10" fillId="0" borderId="11" xfId="55" applyNumberFormat="1" applyFont="1" applyBorder="1" applyAlignment="1">
      <alignment horizontal="right" vertical="center"/>
      <protection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3" fillId="0" borderId="11" xfId="55" applyFont="1" applyBorder="1" applyAlignment="1">
      <alignment horizontal="center"/>
      <protection/>
    </xf>
    <xf numFmtId="0" fontId="3" fillId="0" borderId="11" xfId="55" applyFont="1" applyBorder="1" applyAlignment="1">
      <alignment horizontal="right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10" fillId="0" borderId="11" xfId="55" applyNumberFormat="1" applyFont="1" applyFill="1" applyBorder="1" applyAlignment="1">
      <alignment horizontal="center" wrapText="1"/>
      <protection/>
    </xf>
    <xf numFmtId="2" fontId="3" fillId="0" borderId="11" xfId="55" applyNumberFormat="1" applyFont="1" applyFill="1" applyBorder="1" applyAlignment="1">
      <alignment horizontal="center" wrapText="1"/>
      <protection/>
    </xf>
    <xf numFmtId="2" fontId="3" fillId="0" borderId="11" xfId="55" applyNumberFormat="1" applyFont="1" applyBorder="1" applyAlignment="1">
      <alignment horizontal="center"/>
      <protection/>
    </xf>
    <xf numFmtId="2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right" vertical="center"/>
    </xf>
    <xf numFmtId="2" fontId="23" fillId="0" borderId="11" xfId="0" applyNumberFormat="1" applyFont="1" applyFill="1" applyBorder="1" applyAlignment="1">
      <alignment horizontal="right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10" fillId="0" borderId="14" xfId="55" applyFont="1" applyFill="1" applyBorder="1" applyAlignment="1">
      <alignment horizontal="left" vertical="center" wrapText="1"/>
      <protection/>
    </xf>
    <xf numFmtId="0" fontId="3" fillId="0" borderId="14" xfId="55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right" vertical="center"/>
    </xf>
    <xf numFmtId="2" fontId="64" fillId="0" borderId="11" xfId="0" applyNumberFormat="1" applyFont="1" applyFill="1" applyBorder="1" applyAlignment="1">
      <alignment horizontal="right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right" vertical="center" wrapText="1"/>
    </xf>
    <xf numFmtId="2" fontId="65" fillId="0" borderId="11" xfId="0" applyNumberFormat="1" applyFont="1" applyFill="1" applyBorder="1" applyAlignment="1">
      <alignment horizontal="right" vertical="center"/>
    </xf>
    <xf numFmtId="1" fontId="64" fillId="34" borderId="11" xfId="0" applyNumberFormat="1" applyFont="1" applyFill="1" applyBorder="1" applyAlignment="1">
      <alignment horizontal="left" vertical="top" wrapText="1"/>
    </xf>
    <xf numFmtId="0" fontId="66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vertical="top" wrapText="1"/>
    </xf>
    <xf numFmtId="0" fontId="67" fillId="34" borderId="11" xfId="0" applyFont="1" applyFill="1" applyBorder="1" applyAlignment="1">
      <alignment wrapText="1"/>
    </xf>
    <xf numFmtId="0" fontId="64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66" fillId="34" borderId="11" xfId="0" applyFont="1" applyFill="1" applyBorder="1" applyAlignment="1">
      <alignment horizontal="justify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64" fillId="34" borderId="11" xfId="0" applyNumberFormat="1" applyFont="1" applyFill="1" applyBorder="1" applyAlignment="1">
      <alignment horizontal="center" vertical="center" wrapText="1"/>
    </xf>
    <xf numFmtId="49" fontId="6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2" fontId="6" fillId="0" borderId="11" xfId="54" applyNumberFormat="1" applyFont="1" applyFill="1" applyBorder="1" applyAlignment="1">
      <alignment vertical="center" wrapText="1"/>
      <protection/>
    </xf>
    <xf numFmtId="2" fontId="3" fillId="0" borderId="11" xfId="55" applyNumberFormat="1" applyFont="1" applyBorder="1" applyAlignment="1">
      <alignment horizontal="right"/>
      <protection/>
    </xf>
    <xf numFmtId="0" fontId="2" fillId="0" borderId="11" xfId="0" applyFont="1" applyBorder="1" applyAlignment="1">
      <alignment horizontal="center" vertical="center" wrapText="1"/>
    </xf>
    <xf numFmtId="2" fontId="10" fillId="0" borderId="11" xfId="55" applyNumberFormat="1" applyFont="1" applyFill="1" applyBorder="1" applyAlignment="1">
      <alignment horizontal="center" vertical="center" wrapText="1"/>
      <protection/>
    </xf>
    <xf numFmtId="2" fontId="3" fillId="0" borderId="11" xfId="55" applyNumberFormat="1" applyFont="1" applyFill="1" applyBorder="1" applyAlignment="1">
      <alignment horizontal="center" vertical="center" wrapText="1"/>
      <protection/>
    </xf>
    <xf numFmtId="49" fontId="10" fillId="0" borderId="11" xfId="55" applyNumberFormat="1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/>
      <protection/>
    </xf>
    <xf numFmtId="0" fontId="9" fillId="0" borderId="0" xfId="55" applyFont="1" applyAlignment="1">
      <alignment horizontal="left" vertical="top" wrapText="1"/>
      <protection/>
    </xf>
    <xf numFmtId="0" fontId="3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left" vertical="top" wrapText="1"/>
      <protection/>
    </xf>
    <xf numFmtId="0" fontId="2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3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8"/>
  <sheetViews>
    <sheetView view="pageBreakPreview" zoomScale="70" zoomScaleSheetLayoutView="70" zoomScalePageLayoutView="0" workbookViewId="0" topLeftCell="A1">
      <selection activeCell="O4" sqref="O4"/>
    </sheetView>
  </sheetViews>
  <sheetFormatPr defaultColWidth="9.140625" defaultRowHeight="15"/>
  <cols>
    <col min="1" max="1" width="11.57421875" style="13" customWidth="1"/>
    <col min="2" max="2" width="30.421875" style="14" customWidth="1"/>
    <col min="3" max="3" width="70.7109375" style="15" customWidth="1"/>
    <col min="4" max="4" width="0.5625" style="15" hidden="1" customWidth="1"/>
    <col min="5" max="5" width="17.28125" style="15" customWidth="1"/>
    <col min="6" max="6" width="15.8515625" style="15" customWidth="1"/>
    <col min="7" max="7" width="26.8515625" style="14" customWidth="1"/>
    <col min="8" max="16384" width="9.140625" style="13" customWidth="1"/>
  </cols>
  <sheetData>
    <row r="1" spans="2:7" s="9" customFormat="1" ht="69" customHeight="1">
      <c r="B1" s="38"/>
      <c r="C1" s="140" t="s">
        <v>201</v>
      </c>
      <c r="D1" s="140"/>
      <c r="E1" s="140"/>
      <c r="F1" s="140"/>
      <c r="G1" s="140"/>
    </row>
    <row r="2" spans="1:7" s="11" customFormat="1" ht="31.5" customHeight="1">
      <c r="A2" s="138" t="s">
        <v>189</v>
      </c>
      <c r="B2" s="139"/>
      <c r="C2" s="139"/>
      <c r="D2" s="139"/>
      <c r="E2" s="139"/>
      <c r="F2" s="139"/>
      <c r="G2" s="139"/>
    </row>
    <row r="3" spans="1:7" s="9" customFormat="1" ht="21.75" customHeight="1">
      <c r="A3" s="37"/>
      <c r="B3" s="36"/>
      <c r="C3" s="35"/>
      <c r="D3" s="35"/>
      <c r="E3" s="35"/>
      <c r="F3" s="35"/>
      <c r="G3" s="34" t="s">
        <v>21</v>
      </c>
    </row>
    <row r="4" spans="1:7" s="11" customFormat="1" ht="99" customHeight="1">
      <c r="A4" s="24" t="s">
        <v>56</v>
      </c>
      <c r="B4" s="24" t="s">
        <v>55</v>
      </c>
      <c r="C4" s="24" t="s">
        <v>54</v>
      </c>
      <c r="D4" s="24"/>
      <c r="E4" s="24" t="s">
        <v>190</v>
      </c>
      <c r="F4" s="24" t="s">
        <v>199</v>
      </c>
      <c r="G4" s="24" t="s">
        <v>156</v>
      </c>
    </row>
    <row r="5" spans="1:7" s="33" customFormat="1" ht="18.75">
      <c r="A5" s="26">
        <v>1</v>
      </c>
      <c r="B5" s="26">
        <v>2</v>
      </c>
      <c r="C5" s="27">
        <v>3</v>
      </c>
      <c r="D5" s="27">
        <v>4</v>
      </c>
      <c r="E5" s="27"/>
      <c r="F5" s="27"/>
      <c r="G5" s="26">
        <v>4</v>
      </c>
    </row>
    <row r="6" spans="1:7" s="11" customFormat="1" ht="18.75">
      <c r="A6" s="55">
        <v>182</v>
      </c>
      <c r="B6" s="24" t="s">
        <v>53</v>
      </c>
      <c r="C6" s="25" t="s">
        <v>52</v>
      </c>
      <c r="D6" s="56">
        <f>D7+D17</f>
        <v>0</v>
      </c>
      <c r="E6" s="56">
        <v>425</v>
      </c>
      <c r="F6" s="56">
        <f>SUM(F7+F17)</f>
        <v>160.36</v>
      </c>
      <c r="G6" s="57">
        <f aca="true" t="shared" si="0" ref="G6:G12">F6/E6*100</f>
        <v>37.731764705882355</v>
      </c>
    </row>
    <row r="7" spans="1:7" s="11" customFormat="1" ht="18.75">
      <c r="A7" s="55"/>
      <c r="B7" s="24"/>
      <c r="C7" s="27" t="s">
        <v>51</v>
      </c>
      <c r="D7" s="56">
        <f>D9+D10+D12+D15+D17</f>
        <v>0</v>
      </c>
      <c r="E7" s="56">
        <v>425</v>
      </c>
      <c r="F7" s="56">
        <f>SUM(F8+F10+F12)</f>
        <v>157.4</v>
      </c>
      <c r="G7" s="57">
        <f t="shared" si="0"/>
        <v>37.03529411764706</v>
      </c>
    </row>
    <row r="8" spans="1:7" s="11" customFormat="1" ht="18.75">
      <c r="A8" s="85">
        <v>182</v>
      </c>
      <c r="B8" s="24" t="s">
        <v>101</v>
      </c>
      <c r="C8" s="25" t="s">
        <v>102</v>
      </c>
      <c r="D8" s="56">
        <f>D9</f>
        <v>0</v>
      </c>
      <c r="E8" s="56">
        <f>SUM(E9)</f>
        <v>23</v>
      </c>
      <c r="F8" s="56">
        <f>SUM(F9)</f>
        <v>21.37</v>
      </c>
      <c r="G8" s="57">
        <f t="shared" si="0"/>
        <v>92.91304347826087</v>
      </c>
    </row>
    <row r="9" spans="1:7" s="11" customFormat="1" ht="18.75">
      <c r="A9" s="55">
        <v>182</v>
      </c>
      <c r="B9" s="32" t="s">
        <v>50</v>
      </c>
      <c r="C9" s="27" t="s">
        <v>49</v>
      </c>
      <c r="D9" s="56">
        <v>0</v>
      </c>
      <c r="E9" s="57">
        <v>23</v>
      </c>
      <c r="F9" s="57">
        <v>21.37</v>
      </c>
      <c r="G9" s="57">
        <f t="shared" si="0"/>
        <v>92.91304347826087</v>
      </c>
    </row>
    <row r="10" spans="1:7" s="31" customFormat="1" ht="18.75">
      <c r="A10" s="55">
        <v>182</v>
      </c>
      <c r="B10" s="24" t="s">
        <v>48</v>
      </c>
      <c r="C10" s="25" t="s">
        <v>47</v>
      </c>
      <c r="D10" s="56">
        <f>D11</f>
        <v>0</v>
      </c>
      <c r="E10" s="56">
        <f>SUM(E11)</f>
        <v>25</v>
      </c>
      <c r="F10" s="56">
        <f>SUM(F11)</f>
        <v>78.34</v>
      </c>
      <c r="G10" s="57">
        <f t="shared" si="0"/>
        <v>313.36</v>
      </c>
    </row>
    <row r="11" spans="1:7" s="11" customFormat="1" ht="18.75">
      <c r="A11" s="55">
        <v>182</v>
      </c>
      <c r="B11" s="26" t="s">
        <v>46</v>
      </c>
      <c r="C11" s="27" t="s">
        <v>45</v>
      </c>
      <c r="D11" s="56"/>
      <c r="E11" s="57">
        <v>25</v>
      </c>
      <c r="F11" s="57">
        <v>78.34</v>
      </c>
      <c r="G11" s="57">
        <f t="shared" si="0"/>
        <v>313.36</v>
      </c>
    </row>
    <row r="12" spans="1:7" s="31" customFormat="1" ht="18.75">
      <c r="A12" s="55">
        <v>182</v>
      </c>
      <c r="B12" s="24" t="s">
        <v>44</v>
      </c>
      <c r="C12" s="25" t="s">
        <v>43</v>
      </c>
      <c r="D12" s="56">
        <f>D13+D14</f>
        <v>0</v>
      </c>
      <c r="E12" s="56">
        <f>SUM(E14+E13)</f>
        <v>377</v>
      </c>
      <c r="F12" s="56">
        <f>SUM(F14+F13)</f>
        <v>57.69</v>
      </c>
      <c r="G12" s="57">
        <f t="shared" si="0"/>
        <v>15.302387267904507</v>
      </c>
    </row>
    <row r="13" spans="1:7" s="31" customFormat="1" ht="18.75">
      <c r="A13" s="55">
        <v>182</v>
      </c>
      <c r="B13" s="26" t="s">
        <v>42</v>
      </c>
      <c r="C13" s="27" t="s">
        <v>41</v>
      </c>
      <c r="D13" s="57"/>
      <c r="E13" s="57">
        <v>36</v>
      </c>
      <c r="F13" s="57">
        <v>0.71</v>
      </c>
      <c r="G13" s="57">
        <f>F13/E13*100</f>
        <v>1.972222222222222</v>
      </c>
    </row>
    <row r="14" spans="1:7" s="11" customFormat="1" ht="18.75">
      <c r="A14" s="55">
        <v>182</v>
      </c>
      <c r="B14" s="26" t="s">
        <v>40</v>
      </c>
      <c r="C14" s="27" t="s">
        <v>39</v>
      </c>
      <c r="D14" s="57"/>
      <c r="E14" s="57">
        <v>341</v>
      </c>
      <c r="F14" s="57">
        <v>56.98</v>
      </c>
      <c r="G14" s="57">
        <f>F14/E14*100</f>
        <v>16.709677419354836</v>
      </c>
    </row>
    <row r="15" spans="1:7" s="31" customFormat="1" ht="18.75">
      <c r="A15" s="55">
        <v>182</v>
      </c>
      <c r="B15" s="24" t="s">
        <v>38</v>
      </c>
      <c r="C15" s="25" t="s">
        <v>37</v>
      </c>
      <c r="D15" s="86">
        <v>0</v>
      </c>
      <c r="E15" s="86">
        <v>0</v>
      </c>
      <c r="F15" s="86"/>
      <c r="G15" s="56"/>
    </row>
    <row r="16" spans="1:7" s="31" customFormat="1" ht="37.5">
      <c r="A16" s="55">
        <v>182</v>
      </c>
      <c r="B16" s="24" t="s">
        <v>36</v>
      </c>
      <c r="C16" s="25" t="s">
        <v>35</v>
      </c>
      <c r="D16" s="56">
        <v>0</v>
      </c>
      <c r="E16" s="56">
        <v>0</v>
      </c>
      <c r="F16" s="56"/>
      <c r="G16" s="56"/>
    </row>
    <row r="17" spans="1:7" s="11" customFormat="1" ht="18.75">
      <c r="A17" s="53"/>
      <c r="B17" s="26"/>
      <c r="C17" s="27" t="s">
        <v>34</v>
      </c>
      <c r="D17" s="56">
        <v>0</v>
      </c>
      <c r="E17" s="56">
        <v>0</v>
      </c>
      <c r="F17" s="56">
        <f>SUM(F18)</f>
        <v>2.96</v>
      </c>
      <c r="G17" s="57"/>
    </row>
    <row r="18" spans="1:7" s="31" customFormat="1" ht="37.5">
      <c r="A18" s="26">
        <v>801</v>
      </c>
      <c r="B18" s="24" t="s">
        <v>33</v>
      </c>
      <c r="C18" s="25" t="s">
        <v>32</v>
      </c>
      <c r="D18" s="56">
        <v>0</v>
      </c>
      <c r="E18" s="56">
        <v>0</v>
      </c>
      <c r="F18" s="56">
        <f>SUM(F19)</f>
        <v>2.96</v>
      </c>
      <c r="G18" s="57"/>
    </row>
    <row r="19" spans="1:7" s="31" customFormat="1" ht="54.75" customHeight="1">
      <c r="A19" s="26">
        <v>801</v>
      </c>
      <c r="B19" s="134" t="s">
        <v>157</v>
      </c>
      <c r="C19" s="25" t="s">
        <v>32</v>
      </c>
      <c r="D19" s="56">
        <v>0</v>
      </c>
      <c r="E19" s="56">
        <v>0</v>
      </c>
      <c r="F19" s="56">
        <v>2.96</v>
      </c>
      <c r="G19" s="57"/>
    </row>
    <row r="20" spans="1:7" s="31" customFormat="1" ht="18.75">
      <c r="A20" s="54">
        <v>801</v>
      </c>
      <c r="B20" s="24" t="s">
        <v>31</v>
      </c>
      <c r="C20" s="25" t="s">
        <v>30</v>
      </c>
      <c r="D20" s="56">
        <v>0</v>
      </c>
      <c r="E20" s="56">
        <v>0</v>
      </c>
      <c r="F20" s="56"/>
      <c r="G20" s="56"/>
    </row>
    <row r="21" spans="1:7" s="31" customFormat="1" ht="18.75">
      <c r="A21" s="47">
        <v>801</v>
      </c>
      <c r="B21" s="81" t="s">
        <v>67</v>
      </c>
      <c r="C21" s="82" t="s">
        <v>68</v>
      </c>
      <c r="D21" s="56">
        <v>0</v>
      </c>
      <c r="E21" s="56">
        <v>0</v>
      </c>
      <c r="F21" s="56"/>
      <c r="G21" s="56"/>
    </row>
    <row r="22" spans="1:7" s="30" customFormat="1" ht="18.75">
      <c r="A22" s="54">
        <v>801</v>
      </c>
      <c r="B22" s="24" t="s">
        <v>29</v>
      </c>
      <c r="C22" s="25" t="s">
        <v>28</v>
      </c>
      <c r="D22" s="56">
        <f>D23</f>
        <v>0</v>
      </c>
      <c r="E22" s="56">
        <f>SUM(E23+E40)</f>
        <v>2770.6</v>
      </c>
      <c r="F22" s="56">
        <f>SUM(F23+F40)</f>
        <v>2388.27</v>
      </c>
      <c r="G22" s="57">
        <f aca="true" t="shared" si="1" ref="G22:G41">F22/E22*100</f>
        <v>86.20046199379196</v>
      </c>
    </row>
    <row r="23" spans="1:7" s="28" customFormat="1" ht="37.5">
      <c r="A23" s="54">
        <v>801</v>
      </c>
      <c r="B23" s="24" t="s">
        <v>27</v>
      </c>
      <c r="C23" s="25" t="s">
        <v>26</v>
      </c>
      <c r="D23" s="56">
        <f>D24+D27+D31+D34</f>
        <v>0</v>
      </c>
      <c r="E23" s="56">
        <f>SUM(E24+E27+E31+E34)</f>
        <v>2770.6</v>
      </c>
      <c r="F23" s="56">
        <f>SUM(F24+F27+F31+F34)</f>
        <v>2388.27</v>
      </c>
      <c r="G23" s="57">
        <f t="shared" si="1"/>
        <v>86.20046199379196</v>
      </c>
    </row>
    <row r="24" spans="1:7" s="28" customFormat="1" ht="37.5">
      <c r="A24" s="47">
        <v>801</v>
      </c>
      <c r="B24" s="26" t="s">
        <v>168</v>
      </c>
      <c r="C24" s="27" t="s">
        <v>172</v>
      </c>
      <c r="D24" s="57">
        <f>D25</f>
        <v>0</v>
      </c>
      <c r="E24" s="57">
        <f>SUM(E25)</f>
        <v>1895</v>
      </c>
      <c r="F24" s="57">
        <f>SUM(F25)</f>
        <v>1421.24</v>
      </c>
      <c r="G24" s="57">
        <f t="shared" si="1"/>
        <v>74.99947229551451</v>
      </c>
    </row>
    <row r="25" spans="1:7" s="28" customFormat="1" ht="18.75">
      <c r="A25" s="47">
        <v>801</v>
      </c>
      <c r="B25" s="26" t="s">
        <v>167</v>
      </c>
      <c r="C25" s="27" t="s">
        <v>92</v>
      </c>
      <c r="D25" s="57">
        <f>D26</f>
        <v>0</v>
      </c>
      <c r="E25" s="57">
        <f>SUM(E26)</f>
        <v>1895</v>
      </c>
      <c r="F25" s="57">
        <f>SUM(F26)</f>
        <v>1421.24</v>
      </c>
      <c r="G25" s="57">
        <f t="shared" si="1"/>
        <v>74.99947229551451</v>
      </c>
    </row>
    <row r="26" spans="1:8" s="28" customFormat="1" ht="37.5">
      <c r="A26" s="47">
        <v>801</v>
      </c>
      <c r="B26" s="26" t="s">
        <v>166</v>
      </c>
      <c r="C26" s="27" t="s">
        <v>172</v>
      </c>
      <c r="D26" s="57"/>
      <c r="E26" s="57">
        <v>1895</v>
      </c>
      <c r="F26" s="57">
        <v>1421.24</v>
      </c>
      <c r="G26" s="57">
        <f t="shared" si="1"/>
        <v>74.99947229551451</v>
      </c>
      <c r="H26" s="29"/>
    </row>
    <row r="27" spans="1:8" s="28" customFormat="1" ht="37.5">
      <c r="A27" s="54">
        <v>801</v>
      </c>
      <c r="B27" s="24" t="s">
        <v>165</v>
      </c>
      <c r="C27" s="25" t="s">
        <v>93</v>
      </c>
      <c r="D27" s="56">
        <f>D28</f>
        <v>0</v>
      </c>
      <c r="E27" s="56">
        <f>SUM(E28+E30)</f>
        <v>119</v>
      </c>
      <c r="F27" s="56">
        <f>SUM(F28+F30)</f>
        <v>94.8</v>
      </c>
      <c r="G27" s="57">
        <f t="shared" si="1"/>
        <v>79.66386554621849</v>
      </c>
      <c r="H27" s="29"/>
    </row>
    <row r="28" spans="1:8" s="28" customFormat="1" ht="56.25">
      <c r="A28" s="47">
        <v>801</v>
      </c>
      <c r="B28" s="26" t="s">
        <v>164</v>
      </c>
      <c r="C28" s="27" t="s">
        <v>84</v>
      </c>
      <c r="D28" s="57">
        <f>D29</f>
        <v>0</v>
      </c>
      <c r="E28" s="57">
        <f>SUM(E29)</f>
        <v>111</v>
      </c>
      <c r="F28" s="57">
        <f>SUM(F29)</f>
        <v>86.8</v>
      </c>
      <c r="G28" s="57">
        <f t="shared" si="1"/>
        <v>78.1981981981982</v>
      </c>
      <c r="H28" s="29"/>
    </row>
    <row r="29" spans="1:8" s="28" customFormat="1" ht="56.25">
      <c r="A29" s="47">
        <v>801</v>
      </c>
      <c r="B29" s="26" t="s">
        <v>163</v>
      </c>
      <c r="C29" s="27" t="s">
        <v>84</v>
      </c>
      <c r="D29" s="57"/>
      <c r="E29" s="57">
        <v>111</v>
      </c>
      <c r="F29" s="57">
        <v>86.8</v>
      </c>
      <c r="G29" s="57">
        <f t="shared" si="1"/>
        <v>78.1981981981982</v>
      </c>
      <c r="H29" s="29"/>
    </row>
    <row r="30" spans="1:8" s="28" customFormat="1" ht="41.25" customHeight="1">
      <c r="A30" s="47">
        <v>801</v>
      </c>
      <c r="B30" s="137" t="s">
        <v>193</v>
      </c>
      <c r="C30" s="27"/>
      <c r="D30" s="57"/>
      <c r="E30" s="57">
        <v>8</v>
      </c>
      <c r="F30" s="57">
        <v>8</v>
      </c>
      <c r="G30" s="57"/>
      <c r="H30" s="29"/>
    </row>
    <row r="31" spans="1:8" s="28" customFormat="1" ht="18.75">
      <c r="A31" s="54">
        <v>801</v>
      </c>
      <c r="B31" s="24" t="s">
        <v>162</v>
      </c>
      <c r="C31" s="25" t="s">
        <v>139</v>
      </c>
      <c r="D31" s="56">
        <f>D32+D33</f>
        <v>0</v>
      </c>
      <c r="E31" s="56">
        <f>SUM(E32)</f>
        <v>541.9</v>
      </c>
      <c r="F31" s="56">
        <f>SUM(F32)</f>
        <v>727.58</v>
      </c>
      <c r="G31" s="57">
        <f t="shared" si="1"/>
        <v>134.26462446945933</v>
      </c>
      <c r="H31" s="29"/>
    </row>
    <row r="32" spans="1:8" s="28" customFormat="1" ht="93.75">
      <c r="A32" s="47">
        <v>801</v>
      </c>
      <c r="B32" s="26" t="s">
        <v>171</v>
      </c>
      <c r="C32" s="27" t="s">
        <v>173</v>
      </c>
      <c r="D32" s="57"/>
      <c r="E32" s="57">
        <v>541.9</v>
      </c>
      <c r="F32" s="57">
        <v>727.58</v>
      </c>
      <c r="G32" s="57">
        <f t="shared" si="1"/>
        <v>134.26462446945933</v>
      </c>
      <c r="H32" s="29"/>
    </row>
    <row r="33" spans="1:8" s="28" customFormat="1" ht="37.5">
      <c r="A33" s="47">
        <v>801</v>
      </c>
      <c r="B33" s="26" t="s">
        <v>171</v>
      </c>
      <c r="C33" s="27" t="s">
        <v>95</v>
      </c>
      <c r="D33" s="57"/>
      <c r="E33" s="57">
        <v>0</v>
      </c>
      <c r="F33" s="57"/>
      <c r="G33" s="57"/>
      <c r="H33" s="29"/>
    </row>
    <row r="34" spans="1:8" s="28" customFormat="1" ht="45" customHeight="1">
      <c r="A34" s="54">
        <v>801</v>
      </c>
      <c r="B34" s="24" t="s">
        <v>161</v>
      </c>
      <c r="C34" s="25" t="s">
        <v>25</v>
      </c>
      <c r="D34" s="56">
        <f>D35+D38</f>
        <v>0</v>
      </c>
      <c r="E34" s="56">
        <f>SUM(E38)</f>
        <v>214.7</v>
      </c>
      <c r="F34" s="56">
        <f>SUM(F38)</f>
        <v>144.65</v>
      </c>
      <c r="G34" s="57">
        <f t="shared" si="1"/>
        <v>67.37307871448533</v>
      </c>
      <c r="H34" s="29"/>
    </row>
    <row r="35" spans="1:8" s="28" customFormat="1" ht="2.25" customHeight="1" hidden="1">
      <c r="A35" s="47">
        <v>801</v>
      </c>
      <c r="B35" s="26" t="s">
        <v>100</v>
      </c>
      <c r="C35" s="27" t="s">
        <v>94</v>
      </c>
      <c r="D35" s="57">
        <v>0</v>
      </c>
      <c r="E35" s="57">
        <v>0</v>
      </c>
      <c r="F35" s="57"/>
      <c r="G35" s="57" t="e">
        <f t="shared" si="1"/>
        <v>#DIV/0!</v>
      </c>
      <c r="H35" s="29"/>
    </row>
    <row r="36" spans="1:8" s="28" customFormat="1" ht="37.5" hidden="1">
      <c r="A36" s="47">
        <v>801</v>
      </c>
      <c r="B36" s="26" t="s">
        <v>99</v>
      </c>
      <c r="C36" s="27" t="s">
        <v>95</v>
      </c>
      <c r="D36" s="57">
        <v>0</v>
      </c>
      <c r="E36" s="57">
        <v>0</v>
      </c>
      <c r="F36" s="57"/>
      <c r="G36" s="57" t="e">
        <f t="shared" si="1"/>
        <v>#DIV/0!</v>
      </c>
      <c r="H36" s="29"/>
    </row>
    <row r="37" spans="1:7" s="11" customFormat="1" ht="18.75" hidden="1">
      <c r="A37" s="47">
        <v>801</v>
      </c>
      <c r="B37" s="26" t="s">
        <v>24</v>
      </c>
      <c r="C37" s="27" t="s">
        <v>23</v>
      </c>
      <c r="D37" s="57">
        <v>0</v>
      </c>
      <c r="E37" s="57"/>
      <c r="F37" s="57"/>
      <c r="G37" s="57" t="e">
        <f t="shared" si="1"/>
        <v>#DIV/0!</v>
      </c>
    </row>
    <row r="38" spans="1:7" s="11" customFormat="1" ht="93.75">
      <c r="A38" s="47">
        <v>801</v>
      </c>
      <c r="B38" s="26" t="s">
        <v>160</v>
      </c>
      <c r="C38" s="27" t="s">
        <v>127</v>
      </c>
      <c r="D38" s="57">
        <f>D39</f>
        <v>0</v>
      </c>
      <c r="E38" s="57">
        <f>SUM(E39)</f>
        <v>214.7</v>
      </c>
      <c r="F38" s="57">
        <f>SUM(F39)</f>
        <v>144.65</v>
      </c>
      <c r="G38" s="57">
        <f t="shared" si="1"/>
        <v>67.37307871448533</v>
      </c>
    </row>
    <row r="39" spans="1:7" s="11" customFormat="1" ht="107.25" customHeight="1">
      <c r="A39" s="47">
        <v>801</v>
      </c>
      <c r="B39" s="26" t="s">
        <v>159</v>
      </c>
      <c r="C39" s="27" t="s">
        <v>127</v>
      </c>
      <c r="D39" s="57"/>
      <c r="E39" s="57">
        <v>214.7</v>
      </c>
      <c r="F39" s="57">
        <v>144.65</v>
      </c>
      <c r="G39" s="57">
        <f t="shared" si="1"/>
        <v>67.37307871448533</v>
      </c>
    </row>
    <row r="40" spans="1:7" s="11" customFormat="1" ht="107.25" customHeight="1">
      <c r="A40" s="47">
        <v>801</v>
      </c>
      <c r="B40" s="26" t="s">
        <v>158</v>
      </c>
      <c r="C40" s="27" t="s">
        <v>169</v>
      </c>
      <c r="D40" s="57"/>
      <c r="E40" s="57">
        <v>0</v>
      </c>
      <c r="F40" s="57">
        <v>0</v>
      </c>
      <c r="G40" s="57" t="e">
        <f t="shared" si="1"/>
        <v>#DIV/0!</v>
      </c>
    </row>
    <row r="41" spans="1:7" s="11" customFormat="1" ht="18.75">
      <c r="A41" s="47"/>
      <c r="B41" s="24"/>
      <c r="C41" s="25" t="s">
        <v>22</v>
      </c>
      <c r="D41" s="57">
        <f>D6+D22</f>
        <v>0</v>
      </c>
      <c r="E41" s="57">
        <f>SUM(E6+E22)</f>
        <v>3195.6</v>
      </c>
      <c r="F41" s="57">
        <f>SUM(F6+F22)</f>
        <v>2548.63</v>
      </c>
      <c r="G41" s="57">
        <f t="shared" si="1"/>
        <v>79.75434973087997</v>
      </c>
    </row>
    <row r="42" spans="1:7" s="12" customFormat="1" ht="18">
      <c r="A42" s="23"/>
      <c r="B42" s="22"/>
      <c r="C42" s="22"/>
      <c r="D42" s="22"/>
      <c r="E42" s="22"/>
      <c r="F42" s="22"/>
      <c r="G42" s="21"/>
    </row>
    <row r="43" spans="1:7" ht="12.75" customHeight="1">
      <c r="A43" s="16"/>
      <c r="B43" s="20"/>
      <c r="C43" s="19"/>
      <c r="D43" s="19"/>
      <c r="E43" s="19"/>
      <c r="F43" s="19"/>
      <c r="G43" s="18"/>
    </row>
    <row r="44" spans="1:7" ht="12.75" customHeight="1">
      <c r="A44" s="16"/>
      <c r="B44" s="19"/>
      <c r="C44" s="19"/>
      <c r="D44" s="19"/>
      <c r="E44" s="19"/>
      <c r="F44" s="19"/>
      <c r="G44" s="18"/>
    </row>
    <row r="45" spans="1:7" ht="12.75" customHeight="1">
      <c r="A45" s="16"/>
      <c r="B45" s="20"/>
      <c r="C45" s="19"/>
      <c r="D45" s="19"/>
      <c r="E45" s="19"/>
      <c r="F45" s="19"/>
      <c r="G45" s="18"/>
    </row>
    <row r="46" spans="1:7" ht="12.75">
      <c r="A46" s="16"/>
      <c r="B46" s="19"/>
      <c r="C46" s="19"/>
      <c r="D46" s="19"/>
      <c r="E46" s="19"/>
      <c r="F46" s="19"/>
      <c r="G46" s="18"/>
    </row>
    <row r="47" spans="1:7" ht="26.25" customHeight="1">
      <c r="A47" s="16"/>
      <c r="B47" s="17"/>
      <c r="C47" s="17"/>
      <c r="D47" s="17"/>
      <c r="E47" s="17"/>
      <c r="F47" s="17"/>
      <c r="G47" s="17"/>
    </row>
    <row r="48" ht="12.75">
      <c r="A48" s="16"/>
    </row>
  </sheetData>
  <sheetProtection/>
  <mergeCells count="2">
    <mergeCell ref="A2:G2"/>
    <mergeCell ref="C1:G1"/>
  </mergeCells>
  <printOptions/>
  <pageMargins left="0.6299212598425197" right="0.48" top="0.5118110236220472" bottom="0.4330708661417323" header="0.5118110236220472" footer="0.4330708661417323"/>
  <pageSetup fitToHeight="1" fitToWidth="1" horizontalDpi="600" verticalDpi="600" orientation="portrait" pageOrder="overThenDown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4"/>
  <sheetViews>
    <sheetView view="pageBreakPreview" zoomScaleNormal="90" zoomScaleSheetLayoutView="100" zoomScalePageLayoutView="0" workbookViewId="0" topLeftCell="A1">
      <selection activeCell="I1" sqref="I1"/>
    </sheetView>
  </sheetViews>
  <sheetFormatPr defaultColWidth="9.140625" defaultRowHeight="15"/>
  <cols>
    <col min="1" max="1" width="87.140625" style="39" customWidth="1"/>
    <col min="2" max="2" width="13.00390625" style="10" customWidth="1"/>
    <col min="3" max="3" width="12.140625" style="10" customWidth="1"/>
    <col min="4" max="4" width="15.7109375" style="10" customWidth="1"/>
    <col min="5" max="5" width="17.28125" style="9" customWidth="1"/>
    <col min="6" max="16384" width="9.140625" style="13" customWidth="1"/>
  </cols>
  <sheetData>
    <row r="1" spans="2:5" ht="128.25" customHeight="1">
      <c r="B1" s="142" t="s">
        <v>202</v>
      </c>
      <c r="C1" s="142"/>
      <c r="D1" s="142"/>
      <c r="E1" s="142"/>
    </row>
    <row r="2" spans="1:7" ht="79.5" customHeight="1">
      <c r="A2" s="141" t="s">
        <v>192</v>
      </c>
      <c r="B2" s="141"/>
      <c r="C2" s="141"/>
      <c r="D2" s="141"/>
      <c r="E2" s="141"/>
      <c r="F2" s="50"/>
      <c r="G2" s="49"/>
    </row>
    <row r="3" spans="1:7" s="48" customFormat="1" ht="15.75">
      <c r="A3" s="50"/>
      <c r="B3" s="52"/>
      <c r="C3" s="52"/>
      <c r="D3" s="52"/>
      <c r="E3" s="51" t="s">
        <v>21</v>
      </c>
      <c r="F3" s="50"/>
      <c r="G3" s="49"/>
    </row>
    <row r="4" spans="1:5" s="46" customFormat="1" ht="72" customHeight="1">
      <c r="A4" s="26" t="s">
        <v>66</v>
      </c>
      <c r="B4" s="26" t="s">
        <v>65</v>
      </c>
      <c r="C4" s="26" t="s">
        <v>190</v>
      </c>
      <c r="D4" s="26" t="s">
        <v>199</v>
      </c>
      <c r="E4" s="26" t="s">
        <v>156</v>
      </c>
    </row>
    <row r="5" spans="1:5" s="46" customFormat="1" ht="18.75">
      <c r="A5" s="26">
        <v>1</v>
      </c>
      <c r="B5" s="47">
        <v>2</v>
      </c>
      <c r="C5" s="47">
        <v>3</v>
      </c>
      <c r="D5" s="47"/>
      <c r="E5" s="26">
        <v>4</v>
      </c>
    </row>
    <row r="6" spans="1:5" s="60" customFormat="1" ht="18.75">
      <c r="A6" s="58" t="s">
        <v>6</v>
      </c>
      <c r="B6" s="59" t="s">
        <v>64</v>
      </c>
      <c r="C6" s="70">
        <f>SUM(C7:C11)</f>
        <v>2077.9500000000003</v>
      </c>
      <c r="D6" s="90">
        <f>SUM(D7:D11)</f>
        <v>1517.46</v>
      </c>
      <c r="E6" s="70">
        <f>SUM(E7:E11)</f>
        <v>230.85055801735433</v>
      </c>
    </row>
    <row r="7" spans="1:5" s="12" customFormat="1" ht="37.5">
      <c r="A7" s="45" t="s">
        <v>63</v>
      </c>
      <c r="B7" s="44" t="s">
        <v>62</v>
      </c>
      <c r="C7" s="79">
        <v>373.5</v>
      </c>
      <c r="D7" s="135">
        <v>305.1</v>
      </c>
      <c r="E7" s="79">
        <f aca="true" t="shared" si="0" ref="E7:E22">D7/C7*100</f>
        <v>81.6867469879518</v>
      </c>
    </row>
    <row r="8" spans="1:5" s="12" customFormat="1" ht="55.5" customHeight="1">
      <c r="A8" s="45" t="s">
        <v>61</v>
      </c>
      <c r="B8" s="44" t="s">
        <v>60</v>
      </c>
      <c r="C8" s="79">
        <v>1174.63</v>
      </c>
      <c r="D8" s="135">
        <v>783.87</v>
      </c>
      <c r="E8" s="79">
        <f t="shared" si="0"/>
        <v>66.73335433285375</v>
      </c>
    </row>
    <row r="9" spans="1:5" s="12" customFormat="1" ht="29.25" customHeight="1">
      <c r="A9" s="45" t="s">
        <v>103</v>
      </c>
      <c r="B9" s="44" t="s">
        <v>104</v>
      </c>
      <c r="C9" s="79">
        <v>0</v>
      </c>
      <c r="D9" s="44"/>
      <c r="E9" s="79"/>
    </row>
    <row r="10" spans="1:5" s="12" customFormat="1" ht="18.75">
      <c r="A10" s="63" t="s">
        <v>16</v>
      </c>
      <c r="B10" s="44" t="s">
        <v>69</v>
      </c>
      <c r="C10" s="79">
        <v>10</v>
      </c>
      <c r="D10" s="89"/>
      <c r="E10" s="79"/>
    </row>
    <row r="11" spans="1:5" s="12" customFormat="1" ht="18.75">
      <c r="A11" s="84" t="s">
        <v>97</v>
      </c>
      <c r="B11" s="44" t="s">
        <v>98</v>
      </c>
      <c r="C11" s="79">
        <v>519.82</v>
      </c>
      <c r="D11" s="89">
        <v>428.49</v>
      </c>
      <c r="E11" s="79">
        <f t="shared" si="0"/>
        <v>82.4304566965488</v>
      </c>
    </row>
    <row r="12" spans="1:5" s="12" customFormat="1" ht="18.75">
      <c r="A12" s="77" t="s">
        <v>20</v>
      </c>
      <c r="B12" s="59" t="s">
        <v>59</v>
      </c>
      <c r="C12" s="70">
        <f>C13</f>
        <v>119</v>
      </c>
      <c r="D12" s="90">
        <f>D13</f>
        <v>86.8</v>
      </c>
      <c r="E12" s="70">
        <f t="shared" si="0"/>
        <v>72.94117647058823</v>
      </c>
    </row>
    <row r="13" spans="1:5" s="12" customFormat="1" ht="18.75">
      <c r="A13" s="75" t="s">
        <v>58</v>
      </c>
      <c r="B13" s="44" t="s">
        <v>57</v>
      </c>
      <c r="C13" s="79">
        <v>119</v>
      </c>
      <c r="D13" s="89">
        <v>86.8</v>
      </c>
      <c r="E13" s="79">
        <f t="shared" si="0"/>
        <v>72.94117647058823</v>
      </c>
    </row>
    <row r="14" spans="1:5" s="12" customFormat="1" ht="18.75">
      <c r="A14" s="102" t="s">
        <v>134</v>
      </c>
      <c r="B14" s="59" t="s">
        <v>138</v>
      </c>
      <c r="C14" s="70">
        <f>C15+C16</f>
        <v>214.7</v>
      </c>
      <c r="D14" s="70">
        <f>D15+D16</f>
        <v>80</v>
      </c>
      <c r="E14" s="70">
        <v>0</v>
      </c>
    </row>
    <row r="15" spans="1:5" s="12" customFormat="1" ht="18.75">
      <c r="A15" s="101" t="s">
        <v>136</v>
      </c>
      <c r="B15" s="44" t="s">
        <v>137</v>
      </c>
      <c r="C15" s="79">
        <v>214.7</v>
      </c>
      <c r="D15" s="89">
        <v>80</v>
      </c>
      <c r="E15" s="79">
        <v>0</v>
      </c>
    </row>
    <row r="16" spans="1:5" s="12" customFormat="1" ht="37.5" customHeight="1">
      <c r="A16" s="102" t="s">
        <v>185</v>
      </c>
      <c r="B16" s="59" t="s">
        <v>179</v>
      </c>
      <c r="C16" s="70">
        <v>0</v>
      </c>
      <c r="D16" s="136">
        <v>0</v>
      </c>
      <c r="E16" s="70">
        <v>0</v>
      </c>
    </row>
    <row r="17" spans="1:5" s="12" customFormat="1" ht="18.75">
      <c r="A17" s="78" t="s">
        <v>76</v>
      </c>
      <c r="B17" s="59" t="s">
        <v>77</v>
      </c>
      <c r="C17" s="70">
        <f>SUM(C19)</f>
        <v>333.3</v>
      </c>
      <c r="D17" s="90">
        <f>SUM(D19)</f>
        <v>333.3</v>
      </c>
      <c r="E17" s="70">
        <v>0</v>
      </c>
    </row>
    <row r="18" spans="1:5" s="60" customFormat="1" ht="18.75">
      <c r="A18" s="76" t="s">
        <v>78</v>
      </c>
      <c r="B18" s="44" t="s">
        <v>79</v>
      </c>
      <c r="C18" s="79">
        <v>0</v>
      </c>
      <c r="D18" s="89"/>
      <c r="E18" s="79"/>
    </row>
    <row r="19" spans="1:5" s="60" customFormat="1" ht="18.75">
      <c r="A19" s="76" t="s">
        <v>83</v>
      </c>
      <c r="B19" s="44" t="s">
        <v>82</v>
      </c>
      <c r="C19" s="79">
        <v>333.3</v>
      </c>
      <c r="D19" s="89">
        <v>333.3</v>
      </c>
      <c r="E19" s="79">
        <v>0</v>
      </c>
    </row>
    <row r="20" spans="1:5" s="60" customFormat="1" ht="20.25">
      <c r="A20" s="67" t="s">
        <v>154</v>
      </c>
      <c r="B20" s="59" t="s">
        <v>155</v>
      </c>
      <c r="C20" s="70">
        <f>C21</f>
        <v>620.92</v>
      </c>
      <c r="D20" s="90">
        <f>D21</f>
        <v>569.89</v>
      </c>
      <c r="E20" s="70">
        <f t="shared" si="0"/>
        <v>91.78154995812665</v>
      </c>
    </row>
    <row r="21" spans="1:5" s="60" customFormat="1" ht="20.25">
      <c r="A21" s="132" t="s">
        <v>148</v>
      </c>
      <c r="B21" s="44" t="s">
        <v>153</v>
      </c>
      <c r="C21" s="79">
        <v>620.92</v>
      </c>
      <c r="D21" s="89">
        <v>569.89</v>
      </c>
      <c r="E21" s="79">
        <f t="shared" si="0"/>
        <v>91.78154995812665</v>
      </c>
    </row>
    <row r="22" spans="1:5" s="60" customFormat="1" ht="32.25" customHeight="1">
      <c r="A22" s="61" t="s">
        <v>19</v>
      </c>
      <c r="B22" s="62"/>
      <c r="C22" s="133">
        <f>C6+C12+C14+C17+C20</f>
        <v>3365.8700000000003</v>
      </c>
      <c r="D22" s="91">
        <f>D6+D12+D14+D17+D20</f>
        <v>2587.45</v>
      </c>
      <c r="E22" s="133">
        <f t="shared" si="0"/>
        <v>76.87314126808224</v>
      </c>
    </row>
    <row r="23" spans="1:5" s="12" customFormat="1" ht="18.75">
      <c r="A23" s="43"/>
      <c r="B23" s="42"/>
      <c r="C23" s="42"/>
      <c r="D23" s="42"/>
      <c r="E23" s="72"/>
    </row>
    <row r="24" spans="1:5" s="12" customFormat="1" ht="18.75">
      <c r="A24" s="43"/>
      <c r="B24" s="42"/>
      <c r="C24" s="42"/>
      <c r="D24" s="42"/>
      <c r="E24" s="41"/>
    </row>
    <row r="25" spans="1:5" s="12" customFormat="1" ht="18.75">
      <c r="A25" s="43"/>
      <c r="B25" s="42"/>
      <c r="C25" s="42"/>
      <c r="D25" s="42"/>
      <c r="E25" s="11"/>
    </row>
    <row r="26" spans="1:5" s="12" customFormat="1" ht="18.75">
      <c r="A26" s="43"/>
      <c r="B26" s="42"/>
      <c r="C26" s="42"/>
      <c r="D26" s="42"/>
      <c r="E26" s="11"/>
    </row>
    <row r="27" spans="1:5" s="12" customFormat="1" ht="18.75">
      <c r="A27" s="43"/>
      <c r="B27" s="42"/>
      <c r="C27" s="42"/>
      <c r="D27" s="42"/>
      <c r="E27" s="11"/>
    </row>
    <row r="28" spans="1:5" s="12" customFormat="1" ht="18.75">
      <c r="A28" s="43"/>
      <c r="B28" s="42"/>
      <c r="C28" s="42"/>
      <c r="D28" s="42"/>
      <c r="E28" s="11"/>
    </row>
    <row r="29" spans="1:5" s="12" customFormat="1" ht="18.75">
      <c r="A29" s="43"/>
      <c r="B29" s="42"/>
      <c r="C29" s="42"/>
      <c r="D29" s="42"/>
      <c r="E29" s="11"/>
    </row>
    <row r="30" spans="1:5" s="12" customFormat="1" ht="18.75">
      <c r="A30" s="43"/>
      <c r="B30" s="42"/>
      <c r="C30" s="42"/>
      <c r="D30" s="42"/>
      <c r="E30" s="11"/>
    </row>
    <row r="31" spans="1:5" s="12" customFormat="1" ht="18.75">
      <c r="A31" s="43"/>
      <c r="B31" s="42"/>
      <c r="C31" s="42"/>
      <c r="D31" s="42"/>
      <c r="E31" s="11"/>
    </row>
    <row r="32" spans="1:5" s="12" customFormat="1" ht="18.75">
      <c r="A32" s="43"/>
      <c r="B32" s="42"/>
      <c r="C32" s="42"/>
      <c r="D32" s="42"/>
      <c r="E32" s="11"/>
    </row>
    <row r="33" spans="1:5" s="12" customFormat="1" ht="18.75">
      <c r="A33" s="43"/>
      <c r="B33" s="42"/>
      <c r="C33" s="42"/>
      <c r="D33" s="42"/>
      <c r="E33" s="11"/>
    </row>
    <row r="34" spans="1:5" s="12" customFormat="1" ht="18.75">
      <c r="A34" s="43"/>
      <c r="B34" s="42"/>
      <c r="C34" s="42"/>
      <c r="D34" s="42"/>
      <c r="E34" s="11"/>
    </row>
    <row r="35" spans="1:5" s="12" customFormat="1" ht="18.75">
      <c r="A35" s="43"/>
      <c r="B35" s="42"/>
      <c r="C35" s="42"/>
      <c r="D35" s="42"/>
      <c r="E35" s="11"/>
    </row>
    <row r="36" spans="1:5" s="12" customFormat="1" ht="18.75">
      <c r="A36" s="43"/>
      <c r="B36" s="42"/>
      <c r="C36" s="42"/>
      <c r="D36" s="42"/>
      <c r="E36" s="11"/>
    </row>
    <row r="37" spans="1:5" s="12" customFormat="1" ht="18.75">
      <c r="A37" s="43"/>
      <c r="B37" s="42"/>
      <c r="C37" s="42"/>
      <c r="D37" s="42"/>
      <c r="E37" s="11"/>
    </row>
    <row r="38" spans="1:5" s="12" customFormat="1" ht="18.75">
      <c r="A38" s="43"/>
      <c r="B38" s="42"/>
      <c r="C38" s="42"/>
      <c r="D38" s="42"/>
      <c r="E38" s="11"/>
    </row>
    <row r="39" spans="1:5" s="12" customFormat="1" ht="18.75">
      <c r="A39" s="43"/>
      <c r="B39" s="42"/>
      <c r="C39" s="42"/>
      <c r="D39" s="42"/>
      <c r="E39" s="11"/>
    </row>
    <row r="40" spans="1:5" s="12" customFormat="1" ht="18.75">
      <c r="A40" s="43"/>
      <c r="B40" s="42"/>
      <c r="C40" s="42"/>
      <c r="D40" s="42"/>
      <c r="E40" s="11"/>
    </row>
    <row r="41" spans="1:5" s="12" customFormat="1" ht="18.75">
      <c r="A41" s="43"/>
      <c r="B41" s="42"/>
      <c r="C41" s="42"/>
      <c r="D41" s="42"/>
      <c r="E41" s="11"/>
    </row>
    <row r="42" spans="1:5" s="12" customFormat="1" ht="18.75">
      <c r="A42" s="43"/>
      <c r="B42" s="42"/>
      <c r="C42" s="42"/>
      <c r="D42" s="42"/>
      <c r="E42" s="11"/>
    </row>
    <row r="43" spans="1:5" s="12" customFormat="1" ht="18.75">
      <c r="A43" s="43"/>
      <c r="B43" s="42"/>
      <c r="C43" s="42"/>
      <c r="D43" s="42"/>
      <c r="E43" s="11"/>
    </row>
    <row r="44" spans="1:5" s="12" customFormat="1" ht="18.75">
      <c r="A44" s="43"/>
      <c r="B44" s="42"/>
      <c r="C44" s="42"/>
      <c r="D44" s="42"/>
      <c r="E44" s="11"/>
    </row>
    <row r="45" spans="1:5" s="12" customFormat="1" ht="18.75">
      <c r="A45" s="43"/>
      <c r="B45" s="42"/>
      <c r="C45" s="42"/>
      <c r="D45" s="42"/>
      <c r="E45" s="11"/>
    </row>
    <row r="46" spans="1:5" s="12" customFormat="1" ht="18.75">
      <c r="A46" s="43"/>
      <c r="B46" s="42"/>
      <c r="C46" s="42"/>
      <c r="D46" s="42"/>
      <c r="E46" s="11"/>
    </row>
    <row r="47" spans="1:5" s="12" customFormat="1" ht="18.75">
      <c r="A47" s="43"/>
      <c r="B47" s="42"/>
      <c r="C47" s="42"/>
      <c r="D47" s="42"/>
      <c r="E47" s="11"/>
    </row>
    <row r="48" spans="1:5" s="12" customFormat="1" ht="18.75">
      <c r="A48" s="43"/>
      <c r="B48" s="42"/>
      <c r="C48" s="42"/>
      <c r="D48" s="42"/>
      <c r="E48" s="11"/>
    </row>
    <row r="49" spans="1:5" s="12" customFormat="1" ht="18.75">
      <c r="A49" s="43"/>
      <c r="B49" s="42"/>
      <c r="C49" s="42"/>
      <c r="D49" s="42"/>
      <c r="E49" s="11"/>
    </row>
    <row r="50" spans="1:5" s="12" customFormat="1" ht="18.75">
      <c r="A50" s="43"/>
      <c r="B50" s="42"/>
      <c r="C50" s="42"/>
      <c r="D50" s="42"/>
      <c r="E50" s="11"/>
    </row>
    <row r="51" spans="1:5" s="12" customFormat="1" ht="18.75">
      <c r="A51" s="43"/>
      <c r="B51" s="42"/>
      <c r="C51" s="42"/>
      <c r="D51" s="42"/>
      <c r="E51" s="11"/>
    </row>
    <row r="52" spans="2:4" ht="12.75">
      <c r="B52" s="40"/>
      <c r="C52" s="40"/>
      <c r="D52" s="40"/>
    </row>
    <row r="53" spans="2:4" ht="12.75">
      <c r="B53" s="40"/>
      <c r="C53" s="40"/>
      <c r="D53" s="40"/>
    </row>
    <row r="54" spans="2:4" ht="12.75">
      <c r="B54" s="40"/>
      <c r="C54" s="40"/>
      <c r="D54" s="40"/>
    </row>
    <row r="55" spans="2:4" ht="12.75">
      <c r="B55" s="40"/>
      <c r="C55" s="40"/>
      <c r="D55" s="40"/>
    </row>
    <row r="56" spans="2:4" ht="12.75">
      <c r="B56" s="40"/>
      <c r="C56" s="40"/>
      <c r="D56" s="40"/>
    </row>
    <row r="57" spans="2:4" ht="12.75">
      <c r="B57" s="40"/>
      <c r="C57" s="40"/>
      <c r="D57" s="40"/>
    </row>
    <row r="58" spans="2:4" ht="12.75">
      <c r="B58" s="40"/>
      <c r="C58" s="40"/>
      <c r="D58" s="40"/>
    </row>
    <row r="59" spans="2:4" ht="12.75">
      <c r="B59" s="40"/>
      <c r="C59" s="40"/>
      <c r="D59" s="40"/>
    </row>
    <row r="60" spans="2:4" ht="12.75">
      <c r="B60" s="40"/>
      <c r="C60" s="40"/>
      <c r="D60" s="40"/>
    </row>
    <row r="61" spans="2:4" ht="12.75">
      <c r="B61" s="40"/>
      <c r="C61" s="40"/>
      <c r="D61" s="40"/>
    </row>
    <row r="62" spans="2:4" ht="12.75">
      <c r="B62" s="40"/>
      <c r="C62" s="40"/>
      <c r="D62" s="40"/>
    </row>
    <row r="63" spans="2:4" ht="12.75">
      <c r="B63" s="40"/>
      <c r="C63" s="40"/>
      <c r="D63" s="40"/>
    </row>
    <row r="64" spans="2:4" ht="12.75">
      <c r="B64" s="40"/>
      <c r="C64" s="40"/>
      <c r="D64" s="40"/>
    </row>
    <row r="65" spans="2:4" ht="12.75">
      <c r="B65" s="40"/>
      <c r="C65" s="40"/>
      <c r="D65" s="40"/>
    </row>
    <row r="66" spans="2:4" ht="12.75">
      <c r="B66" s="40"/>
      <c r="C66" s="40"/>
      <c r="D66" s="40"/>
    </row>
    <row r="67" spans="1:5" ht="12.75">
      <c r="A67" s="13"/>
      <c r="B67" s="40"/>
      <c r="C67" s="40"/>
      <c r="D67" s="40"/>
      <c r="E67" s="13"/>
    </row>
    <row r="68" spans="1:5" ht="12.75">
      <c r="A68" s="13"/>
      <c r="B68" s="40"/>
      <c r="C68" s="40"/>
      <c r="D68" s="40"/>
      <c r="E68" s="13"/>
    </row>
    <row r="69" spans="1:5" ht="12.75">
      <c r="A69" s="13"/>
      <c r="B69" s="40"/>
      <c r="C69" s="40"/>
      <c r="D69" s="40"/>
      <c r="E69" s="13"/>
    </row>
    <row r="70" spans="1:5" ht="12.75">
      <c r="A70" s="13"/>
      <c r="B70" s="40"/>
      <c r="C70" s="40"/>
      <c r="D70" s="40"/>
      <c r="E70" s="13"/>
    </row>
    <row r="71" spans="1:5" ht="12.75">
      <c r="A71" s="13"/>
      <c r="B71" s="40"/>
      <c r="C71" s="40"/>
      <c r="D71" s="40"/>
      <c r="E71" s="13"/>
    </row>
    <row r="72" spans="1:5" ht="12.75">
      <c r="A72" s="13"/>
      <c r="B72" s="40"/>
      <c r="C72" s="40"/>
      <c r="D72" s="40"/>
      <c r="E72" s="13"/>
    </row>
    <row r="73" spans="1:5" ht="12.75">
      <c r="A73" s="13"/>
      <c r="B73" s="40"/>
      <c r="C73" s="40"/>
      <c r="D73" s="40"/>
      <c r="E73" s="13"/>
    </row>
    <row r="74" spans="1:5" ht="12.75">
      <c r="A74" s="13"/>
      <c r="B74" s="40"/>
      <c r="C74" s="40"/>
      <c r="D74" s="40"/>
      <c r="E74" s="13"/>
    </row>
  </sheetData>
  <sheetProtection/>
  <mergeCells count="2">
    <mergeCell ref="A2:E2"/>
    <mergeCell ref="B1:E1"/>
  </mergeCells>
  <printOptions/>
  <pageMargins left="0.7480314960629921" right="0.68" top="0.2755905511811024" bottom="0.1968503937007874" header="0.2755905511811024" footer="0.2755905511811024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95"/>
  <sheetViews>
    <sheetView tabSelected="1" view="pageBreakPreview" zoomScale="70" zoomScaleNormal="80" zoomScaleSheetLayoutView="70" zoomScalePageLayoutView="0" workbookViewId="0" topLeftCell="A1">
      <selection activeCell="P2" sqref="P2"/>
    </sheetView>
  </sheetViews>
  <sheetFormatPr defaultColWidth="9.140625" defaultRowHeight="15"/>
  <cols>
    <col min="1" max="1" width="91.7109375" style="3" customWidth="1"/>
    <col min="2" max="2" width="12.7109375" style="3" customWidth="1"/>
    <col min="3" max="3" width="11.57421875" style="3" customWidth="1"/>
    <col min="4" max="4" width="9.140625" style="3" customWidth="1"/>
    <col min="5" max="5" width="20.57421875" style="3" customWidth="1"/>
    <col min="6" max="6" width="11.57421875" style="3" customWidth="1"/>
    <col min="7" max="8" width="22.7109375" style="3" customWidth="1"/>
    <col min="9" max="9" width="21.00390625" style="0" customWidth="1"/>
  </cols>
  <sheetData>
    <row r="1" spans="1:9" ht="101.25" customHeight="1">
      <c r="A1" s="1"/>
      <c r="B1" s="71"/>
      <c r="C1" s="146" t="s">
        <v>203</v>
      </c>
      <c r="D1" s="146"/>
      <c r="E1" s="146"/>
      <c r="F1" s="146"/>
      <c r="G1" s="146"/>
      <c r="H1" s="146"/>
      <c r="I1" s="146"/>
    </row>
    <row r="2" spans="1:9" ht="43.5" customHeight="1">
      <c r="A2" s="145" t="s">
        <v>191</v>
      </c>
      <c r="B2" s="145"/>
      <c r="C2" s="145"/>
      <c r="D2" s="145"/>
      <c r="E2" s="145"/>
      <c r="F2" s="145"/>
      <c r="G2" s="145"/>
      <c r="H2" s="145"/>
      <c r="I2" s="145"/>
    </row>
    <row r="3" spans="1:9" ht="19.5" customHeight="1">
      <c r="A3" s="105"/>
      <c r="B3" s="143"/>
      <c r="C3" s="143"/>
      <c r="D3" s="143"/>
      <c r="E3" s="143"/>
      <c r="F3" s="143"/>
      <c r="G3" s="105"/>
      <c r="H3" s="105"/>
      <c r="I3" s="106" t="s">
        <v>21</v>
      </c>
    </row>
    <row r="4" spans="1:9" s="65" customFormat="1" ht="82.5" customHeight="1">
      <c r="A4" s="80" t="s">
        <v>0</v>
      </c>
      <c r="B4" s="80" t="s">
        <v>1</v>
      </c>
      <c r="C4" s="80" t="s">
        <v>2</v>
      </c>
      <c r="D4" s="80" t="s">
        <v>3</v>
      </c>
      <c r="E4" s="80" t="s">
        <v>4</v>
      </c>
      <c r="F4" s="80" t="s">
        <v>5</v>
      </c>
      <c r="G4" s="80" t="s">
        <v>190</v>
      </c>
      <c r="H4" s="80" t="s">
        <v>199</v>
      </c>
      <c r="I4" s="93" t="s">
        <v>156</v>
      </c>
    </row>
    <row r="5" spans="1:9" s="68" customFormat="1" ht="20.25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0"/>
      <c r="I5" s="107">
        <v>8</v>
      </c>
    </row>
    <row r="6" spans="1:9" s="66" customFormat="1" ht="20.25">
      <c r="A6" s="116" t="s">
        <v>6</v>
      </c>
      <c r="B6" s="64" t="s">
        <v>7</v>
      </c>
      <c r="C6" s="126" t="s">
        <v>8</v>
      </c>
      <c r="D6" s="126" t="s">
        <v>9</v>
      </c>
      <c r="E6" s="64"/>
      <c r="F6" s="64"/>
      <c r="G6" s="87">
        <f>SUM(G7+G11+G37+G45)</f>
        <v>1846.91</v>
      </c>
      <c r="H6" s="87">
        <f>SUM(H7+H11+H37+H45)</f>
        <v>1353.6899999999998</v>
      </c>
      <c r="I6" s="92">
        <f aca="true" t="shared" si="0" ref="I6:I18">H6/G6*100</f>
        <v>73.29485464911663</v>
      </c>
    </row>
    <row r="7" spans="1:9" s="66" customFormat="1" ht="40.5">
      <c r="A7" s="117" t="s">
        <v>10</v>
      </c>
      <c r="B7" s="64" t="s">
        <v>7</v>
      </c>
      <c r="C7" s="127" t="s">
        <v>8</v>
      </c>
      <c r="D7" s="127" t="s">
        <v>11</v>
      </c>
      <c r="E7" s="108"/>
      <c r="F7" s="96"/>
      <c r="G7" s="87">
        <f aca="true" t="shared" si="1" ref="G7:H9">SUM(G8)</f>
        <v>373.5</v>
      </c>
      <c r="H7" s="87">
        <f t="shared" si="1"/>
        <v>305.1</v>
      </c>
      <c r="I7" s="97">
        <f t="shared" si="0"/>
        <v>81.6867469879518</v>
      </c>
    </row>
    <row r="8" spans="1:9" s="66" customFormat="1" ht="26.25" customHeight="1">
      <c r="A8" s="118" t="s">
        <v>90</v>
      </c>
      <c r="B8" s="64" t="s">
        <v>7</v>
      </c>
      <c r="C8" s="127" t="s">
        <v>8</v>
      </c>
      <c r="D8" s="127" t="s">
        <v>11</v>
      </c>
      <c r="E8" s="108" t="s">
        <v>86</v>
      </c>
      <c r="F8" s="96"/>
      <c r="G8" s="87">
        <f t="shared" si="1"/>
        <v>373.5</v>
      </c>
      <c r="H8" s="87">
        <f t="shared" si="1"/>
        <v>305.1</v>
      </c>
      <c r="I8" s="97">
        <f t="shared" si="0"/>
        <v>81.6867469879518</v>
      </c>
    </row>
    <row r="9" spans="1:9" s="66" customFormat="1" ht="20.25">
      <c r="A9" s="117" t="s">
        <v>91</v>
      </c>
      <c r="B9" s="64" t="s">
        <v>7</v>
      </c>
      <c r="C9" s="127" t="s">
        <v>8</v>
      </c>
      <c r="D9" s="127" t="s">
        <v>11</v>
      </c>
      <c r="E9" s="108" t="s">
        <v>180</v>
      </c>
      <c r="F9" s="96"/>
      <c r="G9" s="87">
        <f t="shared" si="1"/>
        <v>373.5</v>
      </c>
      <c r="H9" s="87">
        <f t="shared" si="1"/>
        <v>305.1</v>
      </c>
      <c r="I9" s="97">
        <f t="shared" si="0"/>
        <v>81.6867469879518</v>
      </c>
    </row>
    <row r="10" spans="1:9" s="66" customFormat="1" ht="64.5" customHeight="1">
      <c r="A10" s="119" t="s">
        <v>70</v>
      </c>
      <c r="B10" s="100" t="s">
        <v>7</v>
      </c>
      <c r="C10" s="128" t="s">
        <v>8</v>
      </c>
      <c r="D10" s="128" t="s">
        <v>11</v>
      </c>
      <c r="E10" s="112" t="s">
        <v>180</v>
      </c>
      <c r="F10" s="128" t="s">
        <v>71</v>
      </c>
      <c r="G10" s="88">
        <v>373.5</v>
      </c>
      <c r="H10" s="88">
        <v>305.1</v>
      </c>
      <c r="I10" s="73">
        <f t="shared" si="0"/>
        <v>81.6867469879518</v>
      </c>
    </row>
    <row r="11" spans="1:9" s="66" customFormat="1" ht="67.5" customHeight="1">
      <c r="A11" s="120" t="s">
        <v>12</v>
      </c>
      <c r="B11" s="64" t="s">
        <v>7</v>
      </c>
      <c r="C11" s="127" t="s">
        <v>8</v>
      </c>
      <c r="D11" s="127" t="s">
        <v>13</v>
      </c>
      <c r="E11" s="112"/>
      <c r="F11" s="127"/>
      <c r="G11" s="87">
        <f>SUM(G12+G26)</f>
        <v>1174.63</v>
      </c>
      <c r="H11" s="87">
        <f>SUM(H12+H26)</f>
        <v>783.8699999999999</v>
      </c>
      <c r="I11" s="83">
        <f t="shared" si="0"/>
        <v>66.73335433285374</v>
      </c>
    </row>
    <row r="12" spans="1:9" s="66" customFormat="1" ht="64.5" customHeight="1">
      <c r="A12" s="118" t="s">
        <v>140</v>
      </c>
      <c r="B12" s="100" t="s">
        <v>7</v>
      </c>
      <c r="C12" s="129" t="s">
        <v>8</v>
      </c>
      <c r="D12" s="129" t="s">
        <v>13</v>
      </c>
      <c r="E12" s="108" t="s">
        <v>89</v>
      </c>
      <c r="F12" s="129"/>
      <c r="G12" s="87">
        <f aca="true" t="shared" si="2" ref="G12:H14">SUM(G13)</f>
        <v>1053.7</v>
      </c>
      <c r="H12" s="87">
        <f t="shared" si="2"/>
        <v>783.8699999999999</v>
      </c>
      <c r="I12" s="83">
        <f t="shared" si="0"/>
        <v>74.39214197589446</v>
      </c>
    </row>
    <row r="13" spans="1:9" s="66" customFormat="1" ht="60.75">
      <c r="A13" s="118" t="s">
        <v>106</v>
      </c>
      <c r="B13" s="64" t="s">
        <v>7</v>
      </c>
      <c r="C13" s="129" t="s">
        <v>8</v>
      </c>
      <c r="D13" s="129" t="s">
        <v>13</v>
      </c>
      <c r="E13" s="108" t="s">
        <v>107</v>
      </c>
      <c r="F13" s="129"/>
      <c r="G13" s="87">
        <f>SUM(G14+G19)</f>
        <v>1053.7</v>
      </c>
      <c r="H13" s="87">
        <f>SUM(H14+H19)</f>
        <v>783.8699999999999</v>
      </c>
      <c r="I13" s="92">
        <f t="shared" si="0"/>
        <v>74.39214197589446</v>
      </c>
    </row>
    <row r="14" spans="1:9" s="66" customFormat="1" ht="35.25" customHeight="1">
      <c r="A14" s="121" t="s">
        <v>105</v>
      </c>
      <c r="B14" s="8" t="s">
        <v>7</v>
      </c>
      <c r="C14" s="129" t="s">
        <v>8</v>
      </c>
      <c r="D14" s="129" t="s">
        <v>13</v>
      </c>
      <c r="E14" s="108" t="s">
        <v>108</v>
      </c>
      <c r="F14" s="130"/>
      <c r="G14" s="87">
        <f t="shared" si="2"/>
        <v>1053.7</v>
      </c>
      <c r="H14" s="87">
        <f t="shared" si="2"/>
        <v>783.8699999999999</v>
      </c>
      <c r="I14" s="92">
        <f t="shared" si="0"/>
        <v>74.39214197589446</v>
      </c>
    </row>
    <row r="15" spans="1:9" s="66" customFormat="1" ht="38.25" customHeight="1">
      <c r="A15" s="121" t="s">
        <v>141</v>
      </c>
      <c r="B15" s="64" t="s">
        <v>7</v>
      </c>
      <c r="C15" s="129" t="s">
        <v>8</v>
      </c>
      <c r="D15" s="129" t="s">
        <v>13</v>
      </c>
      <c r="E15" s="8" t="s">
        <v>113</v>
      </c>
      <c r="F15" s="130"/>
      <c r="G15" s="87">
        <f>SUM(G16+G17+G18)</f>
        <v>1053.7</v>
      </c>
      <c r="H15" s="87">
        <f>SUM(H16+H17+H18)</f>
        <v>783.8699999999999</v>
      </c>
      <c r="I15" s="97">
        <f t="shared" si="0"/>
        <v>74.39214197589446</v>
      </c>
    </row>
    <row r="16" spans="1:9" s="66" customFormat="1" ht="81">
      <c r="A16" s="121" t="s">
        <v>70</v>
      </c>
      <c r="B16" s="100" t="s">
        <v>7</v>
      </c>
      <c r="C16" s="130" t="s">
        <v>8</v>
      </c>
      <c r="D16" s="130" t="s">
        <v>13</v>
      </c>
      <c r="E16" s="2" t="s">
        <v>113</v>
      </c>
      <c r="F16" s="130" t="s">
        <v>71</v>
      </c>
      <c r="G16" s="88">
        <v>947.59</v>
      </c>
      <c r="H16" s="88">
        <v>691.17</v>
      </c>
      <c r="I16" s="98">
        <f t="shared" si="0"/>
        <v>72.93977353074641</v>
      </c>
    </row>
    <row r="17" spans="1:9" s="66" customFormat="1" ht="29.25" customHeight="1">
      <c r="A17" s="121" t="s">
        <v>73</v>
      </c>
      <c r="B17" s="2" t="s">
        <v>7</v>
      </c>
      <c r="C17" s="130" t="s">
        <v>8</v>
      </c>
      <c r="D17" s="130" t="s">
        <v>13</v>
      </c>
      <c r="E17" s="2" t="s">
        <v>113</v>
      </c>
      <c r="F17" s="130" t="s">
        <v>72</v>
      </c>
      <c r="G17" s="88">
        <v>44.55</v>
      </c>
      <c r="H17" s="88">
        <v>32.92</v>
      </c>
      <c r="I17" s="98">
        <f t="shared" si="0"/>
        <v>73.89450056116723</v>
      </c>
    </row>
    <row r="18" spans="1:9" s="66" customFormat="1" ht="29.25" customHeight="1">
      <c r="A18" s="121" t="s">
        <v>74</v>
      </c>
      <c r="B18" s="2" t="s">
        <v>7</v>
      </c>
      <c r="C18" s="130" t="s">
        <v>8</v>
      </c>
      <c r="D18" s="130" t="s">
        <v>13</v>
      </c>
      <c r="E18" s="2" t="s">
        <v>113</v>
      </c>
      <c r="F18" s="130" t="s">
        <v>75</v>
      </c>
      <c r="G18" s="88">
        <v>61.56</v>
      </c>
      <c r="H18" s="88">
        <v>59.78</v>
      </c>
      <c r="I18" s="98">
        <f t="shared" si="0"/>
        <v>97.10851202079273</v>
      </c>
    </row>
    <row r="19" spans="1:9" s="66" customFormat="1" ht="29.25" customHeight="1">
      <c r="A19" s="118" t="s">
        <v>141</v>
      </c>
      <c r="B19" s="8" t="s">
        <v>7</v>
      </c>
      <c r="C19" s="129" t="s">
        <v>8</v>
      </c>
      <c r="D19" s="129" t="s">
        <v>13</v>
      </c>
      <c r="E19" s="8" t="s">
        <v>170</v>
      </c>
      <c r="F19" s="129"/>
      <c r="G19" s="87">
        <f>SUM(G20)</f>
        <v>0</v>
      </c>
      <c r="H19" s="87">
        <f>SUM(H20)</f>
        <v>0</v>
      </c>
      <c r="I19" s="97">
        <v>0</v>
      </c>
    </row>
    <row r="20" spans="1:9" s="66" customFormat="1" ht="81.75" customHeight="1">
      <c r="A20" s="121" t="s">
        <v>70</v>
      </c>
      <c r="B20" s="2" t="s">
        <v>7</v>
      </c>
      <c r="C20" s="130" t="s">
        <v>8</v>
      </c>
      <c r="D20" s="130" t="s">
        <v>13</v>
      </c>
      <c r="E20" s="2" t="s">
        <v>170</v>
      </c>
      <c r="F20" s="130" t="s">
        <v>71</v>
      </c>
      <c r="G20" s="88">
        <v>0</v>
      </c>
      <c r="H20" s="88">
        <v>0</v>
      </c>
      <c r="I20" s="98">
        <v>0</v>
      </c>
    </row>
    <row r="21" spans="1:9" s="66" customFormat="1" ht="70.5" customHeight="1">
      <c r="A21" s="118" t="s">
        <v>125</v>
      </c>
      <c r="B21" s="2" t="s">
        <v>7</v>
      </c>
      <c r="C21" s="129" t="s">
        <v>8</v>
      </c>
      <c r="D21" s="129" t="s">
        <v>96</v>
      </c>
      <c r="E21" s="8" t="s">
        <v>128</v>
      </c>
      <c r="F21" s="129"/>
      <c r="G21" s="87">
        <f>SUM(G22)</f>
        <v>231.04</v>
      </c>
      <c r="H21" s="87">
        <f aca="true" t="shared" si="3" ref="G21:H23">SUM(H22)</f>
        <v>163.77</v>
      </c>
      <c r="I21" s="87">
        <f>H21/G21*100</f>
        <v>70.8838296398892</v>
      </c>
    </row>
    <row r="22" spans="1:9" s="66" customFormat="1" ht="32.25" customHeight="1">
      <c r="A22" s="121" t="s">
        <v>123</v>
      </c>
      <c r="B22" s="2" t="s">
        <v>7</v>
      </c>
      <c r="C22" s="130" t="s">
        <v>8</v>
      </c>
      <c r="D22" s="130" t="s">
        <v>96</v>
      </c>
      <c r="E22" s="2" t="s">
        <v>131</v>
      </c>
      <c r="F22" s="130"/>
      <c r="G22" s="88">
        <f t="shared" si="3"/>
        <v>231.04</v>
      </c>
      <c r="H22" s="88">
        <f t="shared" si="3"/>
        <v>163.77</v>
      </c>
      <c r="I22" s="98">
        <f>H22/G22*100</f>
        <v>70.8838296398892</v>
      </c>
    </row>
    <row r="23" spans="1:9" s="66" customFormat="1" ht="33" customHeight="1">
      <c r="A23" s="121" t="s">
        <v>124</v>
      </c>
      <c r="B23" s="2" t="s">
        <v>7</v>
      </c>
      <c r="C23" s="130" t="s">
        <v>8</v>
      </c>
      <c r="D23" s="130" t="s">
        <v>96</v>
      </c>
      <c r="E23" s="2" t="s">
        <v>131</v>
      </c>
      <c r="F23" s="130"/>
      <c r="G23" s="88">
        <f t="shared" si="3"/>
        <v>231.04</v>
      </c>
      <c r="H23" s="88">
        <f t="shared" si="3"/>
        <v>163.77</v>
      </c>
      <c r="I23" s="98">
        <f>H23/G23*100</f>
        <v>70.8838296398892</v>
      </c>
    </row>
    <row r="24" spans="1:9" s="94" customFormat="1" ht="36" customHeight="1">
      <c r="A24" s="121" t="s">
        <v>73</v>
      </c>
      <c r="B24" s="112" t="s">
        <v>7</v>
      </c>
      <c r="C24" s="130" t="s">
        <v>8</v>
      </c>
      <c r="D24" s="130" t="s">
        <v>96</v>
      </c>
      <c r="E24" s="2" t="s">
        <v>131</v>
      </c>
      <c r="F24" s="130" t="s">
        <v>72</v>
      </c>
      <c r="G24" s="113">
        <v>231.04</v>
      </c>
      <c r="H24" s="113">
        <v>163.77</v>
      </c>
      <c r="I24" s="114">
        <f>H24/G24*100</f>
        <v>70.8838296398892</v>
      </c>
    </row>
    <row r="25" spans="1:9" s="94" customFormat="1" ht="36" customHeight="1">
      <c r="A25" s="118" t="s">
        <v>73</v>
      </c>
      <c r="B25" s="108" t="s">
        <v>7</v>
      </c>
      <c r="C25" s="129" t="s">
        <v>13</v>
      </c>
      <c r="D25" s="129" t="s">
        <v>177</v>
      </c>
      <c r="E25" s="8" t="s">
        <v>178</v>
      </c>
      <c r="F25" s="129" t="s">
        <v>72</v>
      </c>
      <c r="G25" s="109">
        <v>0</v>
      </c>
      <c r="H25" s="109">
        <v>0</v>
      </c>
      <c r="I25" s="111">
        <v>0</v>
      </c>
    </row>
    <row r="26" spans="1:9" s="94" customFormat="1" ht="69.75" customHeight="1">
      <c r="A26" s="118" t="s">
        <v>142</v>
      </c>
      <c r="B26" s="112" t="s">
        <v>7</v>
      </c>
      <c r="C26" s="129" t="s">
        <v>8</v>
      </c>
      <c r="D26" s="129" t="s">
        <v>13</v>
      </c>
      <c r="E26" s="8" t="s">
        <v>110</v>
      </c>
      <c r="F26" s="129"/>
      <c r="G26" s="109">
        <f>SUM(G27)</f>
        <v>120.93</v>
      </c>
      <c r="H26" s="109">
        <f>SUM(H27)</f>
        <v>0</v>
      </c>
      <c r="I26" s="110">
        <f aca="true" t="shared" si="4" ref="I26:I32">H26/G26*100</f>
        <v>0</v>
      </c>
    </row>
    <row r="27" spans="1:9" s="94" customFormat="1" ht="49.5" customHeight="1">
      <c r="A27" s="121" t="s">
        <v>109</v>
      </c>
      <c r="B27" s="112" t="s">
        <v>7</v>
      </c>
      <c r="C27" s="130" t="s">
        <v>8</v>
      </c>
      <c r="D27" s="130" t="s">
        <v>13</v>
      </c>
      <c r="E27" s="2" t="s">
        <v>130</v>
      </c>
      <c r="F27" s="130"/>
      <c r="G27" s="113">
        <f>SUM(G28+G31+G30)</f>
        <v>120.93</v>
      </c>
      <c r="H27" s="113">
        <f>SUM(H28+H31)</f>
        <v>0</v>
      </c>
      <c r="I27" s="115">
        <f t="shared" si="4"/>
        <v>0</v>
      </c>
    </row>
    <row r="28" spans="1:9" s="94" customFormat="1" ht="43.5" customHeight="1">
      <c r="A28" s="121" t="s">
        <v>88</v>
      </c>
      <c r="B28" s="108" t="s">
        <v>7</v>
      </c>
      <c r="C28" s="130" t="s">
        <v>8</v>
      </c>
      <c r="D28" s="130" t="s">
        <v>13</v>
      </c>
      <c r="E28" s="2" t="s">
        <v>129</v>
      </c>
      <c r="F28" s="130"/>
      <c r="G28" s="113">
        <f>SUM(G29)</f>
        <v>30</v>
      </c>
      <c r="H28" s="113">
        <f>SUM(H29)</f>
        <v>0</v>
      </c>
      <c r="I28" s="115">
        <f t="shared" si="4"/>
        <v>0</v>
      </c>
    </row>
    <row r="29" spans="1:9" s="94" customFormat="1" ht="27.75" customHeight="1">
      <c r="A29" s="121" t="s">
        <v>73</v>
      </c>
      <c r="B29" s="112" t="s">
        <v>7</v>
      </c>
      <c r="C29" s="130" t="s">
        <v>8</v>
      </c>
      <c r="D29" s="130" t="s">
        <v>13</v>
      </c>
      <c r="E29" s="2" t="s">
        <v>129</v>
      </c>
      <c r="F29" s="130" t="s">
        <v>72</v>
      </c>
      <c r="G29" s="113">
        <v>30</v>
      </c>
      <c r="H29" s="113">
        <v>0</v>
      </c>
      <c r="I29" s="115">
        <f t="shared" si="4"/>
        <v>0</v>
      </c>
    </row>
    <row r="30" spans="1:9" s="94" customFormat="1" ht="27.75" customHeight="1">
      <c r="A30" s="118" t="s">
        <v>73</v>
      </c>
      <c r="B30" s="108" t="s">
        <v>7</v>
      </c>
      <c r="C30" s="129" t="s">
        <v>8</v>
      </c>
      <c r="D30" s="129" t="s">
        <v>13</v>
      </c>
      <c r="E30" s="8" t="s">
        <v>197</v>
      </c>
      <c r="F30" s="129" t="s">
        <v>72</v>
      </c>
      <c r="G30" s="109">
        <v>34.5</v>
      </c>
      <c r="H30" s="109"/>
      <c r="I30" s="110"/>
    </row>
    <row r="31" spans="1:9" s="94" customFormat="1" ht="27.75" customHeight="1">
      <c r="A31" s="121" t="s">
        <v>81</v>
      </c>
      <c r="B31" s="112" t="s">
        <v>7</v>
      </c>
      <c r="C31" s="130" t="s">
        <v>8</v>
      </c>
      <c r="D31" s="130" t="s">
        <v>13</v>
      </c>
      <c r="E31" s="2" t="s">
        <v>129</v>
      </c>
      <c r="F31" s="130"/>
      <c r="G31" s="113">
        <f>SUM(G32)</f>
        <v>56.43</v>
      </c>
      <c r="H31" s="113">
        <f>SUM(H32)</f>
        <v>0</v>
      </c>
      <c r="I31" s="115">
        <f t="shared" si="4"/>
        <v>0</v>
      </c>
    </row>
    <row r="32" spans="1:9" s="94" customFormat="1" ht="20.25">
      <c r="A32" s="121" t="s">
        <v>25</v>
      </c>
      <c r="B32" s="112" t="s">
        <v>7</v>
      </c>
      <c r="C32" s="130" t="s">
        <v>8</v>
      </c>
      <c r="D32" s="130" t="s">
        <v>13</v>
      </c>
      <c r="E32" s="2" t="s">
        <v>129</v>
      </c>
      <c r="F32" s="130" t="s">
        <v>80</v>
      </c>
      <c r="G32" s="113">
        <v>56.43</v>
      </c>
      <c r="H32" s="113">
        <v>0</v>
      </c>
      <c r="I32" s="115">
        <f t="shared" si="4"/>
        <v>0</v>
      </c>
    </row>
    <row r="33" spans="1:9" s="66" customFormat="1" ht="40.5">
      <c r="A33" s="121" t="s">
        <v>111</v>
      </c>
      <c r="B33" s="99" t="s">
        <v>7</v>
      </c>
      <c r="C33" s="130" t="s">
        <v>8</v>
      </c>
      <c r="D33" s="130" t="s">
        <v>13</v>
      </c>
      <c r="E33" s="2" t="s">
        <v>150</v>
      </c>
      <c r="F33" s="130"/>
      <c r="G33" s="88">
        <v>0</v>
      </c>
      <c r="H33" s="88"/>
      <c r="I33" s="98"/>
    </row>
    <row r="34" spans="1:9" s="66" customFormat="1" ht="40.5">
      <c r="A34" s="121" t="s">
        <v>112</v>
      </c>
      <c r="B34" s="99" t="s">
        <v>7</v>
      </c>
      <c r="C34" s="128" t="s">
        <v>8</v>
      </c>
      <c r="D34" s="128" t="s">
        <v>13</v>
      </c>
      <c r="E34" s="2" t="s">
        <v>151</v>
      </c>
      <c r="F34" s="130"/>
      <c r="G34" s="88">
        <v>0</v>
      </c>
      <c r="H34" s="88"/>
      <c r="I34" s="98"/>
    </row>
    <row r="35" spans="1:9" s="66" customFormat="1" ht="40.5">
      <c r="A35" s="121" t="s">
        <v>73</v>
      </c>
      <c r="B35" s="2" t="s">
        <v>7</v>
      </c>
      <c r="C35" s="128" t="s">
        <v>8</v>
      </c>
      <c r="D35" s="128" t="s">
        <v>13</v>
      </c>
      <c r="E35" s="2" t="s">
        <v>151</v>
      </c>
      <c r="F35" s="130" t="s">
        <v>75</v>
      </c>
      <c r="G35" s="88">
        <v>0</v>
      </c>
      <c r="H35" s="88"/>
      <c r="I35" s="73"/>
    </row>
    <row r="36" spans="1:9" s="66" customFormat="1" ht="40.5">
      <c r="A36" s="121" t="s">
        <v>73</v>
      </c>
      <c r="B36" s="2" t="s">
        <v>7</v>
      </c>
      <c r="C36" s="128" t="s">
        <v>8</v>
      </c>
      <c r="D36" s="128" t="s">
        <v>13</v>
      </c>
      <c r="E36" s="2" t="s">
        <v>151</v>
      </c>
      <c r="F36" s="130" t="s">
        <v>72</v>
      </c>
      <c r="G36" s="88">
        <v>0</v>
      </c>
      <c r="H36" s="88"/>
      <c r="I36" s="73"/>
    </row>
    <row r="37" spans="1:9" s="66" customFormat="1" ht="26.25" customHeight="1">
      <c r="A37" s="120" t="s">
        <v>14</v>
      </c>
      <c r="B37" s="2" t="s">
        <v>7</v>
      </c>
      <c r="C37" s="127" t="s">
        <v>8</v>
      </c>
      <c r="D37" s="127" t="s">
        <v>15</v>
      </c>
      <c r="E37" s="108"/>
      <c r="F37" s="127"/>
      <c r="G37" s="87">
        <f>SUM(G38)</f>
        <v>10</v>
      </c>
      <c r="H37" s="87">
        <f>SUM(H38)</f>
        <v>0</v>
      </c>
      <c r="I37" s="83"/>
    </row>
    <row r="38" spans="1:9" s="66" customFormat="1" ht="42.75" customHeight="1">
      <c r="A38" s="118" t="s">
        <v>143</v>
      </c>
      <c r="B38" s="2" t="s">
        <v>7</v>
      </c>
      <c r="C38" s="129" t="s">
        <v>8</v>
      </c>
      <c r="D38" s="129" t="s">
        <v>15</v>
      </c>
      <c r="E38" s="8" t="s">
        <v>117</v>
      </c>
      <c r="F38" s="129"/>
      <c r="G38" s="88">
        <f>SUM(G39+G42)</f>
        <v>10</v>
      </c>
      <c r="H38" s="88">
        <f>SUM(H39+H42)</f>
        <v>0</v>
      </c>
      <c r="I38" s="73"/>
    </row>
    <row r="39" spans="1:9" s="66" customFormat="1" ht="26.25" customHeight="1">
      <c r="A39" s="121" t="s">
        <v>132</v>
      </c>
      <c r="B39" s="2" t="s">
        <v>7</v>
      </c>
      <c r="C39" s="130" t="s">
        <v>8</v>
      </c>
      <c r="D39" s="130" t="s">
        <v>15</v>
      </c>
      <c r="E39" s="2" t="s">
        <v>187</v>
      </c>
      <c r="F39" s="130"/>
      <c r="G39" s="88">
        <f>SUM(G40)</f>
        <v>5</v>
      </c>
      <c r="H39" s="88">
        <f>SUM(H40)</f>
        <v>0</v>
      </c>
      <c r="I39" s="73"/>
    </row>
    <row r="40" spans="1:9" s="66" customFormat="1" ht="34.5" customHeight="1">
      <c r="A40" s="122" t="s">
        <v>120</v>
      </c>
      <c r="B40" s="2" t="s">
        <v>7</v>
      </c>
      <c r="C40" s="130" t="s">
        <v>8</v>
      </c>
      <c r="D40" s="130" t="s">
        <v>15</v>
      </c>
      <c r="E40" s="2" t="s">
        <v>187</v>
      </c>
      <c r="F40" s="130"/>
      <c r="G40" s="88">
        <f>SUM(G41)</f>
        <v>5</v>
      </c>
      <c r="H40" s="88">
        <f>SUM(H41)</f>
        <v>0</v>
      </c>
      <c r="I40" s="73"/>
    </row>
    <row r="41" spans="1:9" s="94" customFormat="1" ht="41.25" customHeight="1">
      <c r="A41" s="122" t="s">
        <v>74</v>
      </c>
      <c r="B41" s="112" t="s">
        <v>7</v>
      </c>
      <c r="C41" s="130" t="s">
        <v>8</v>
      </c>
      <c r="D41" s="130" t="s">
        <v>15</v>
      </c>
      <c r="E41" s="2" t="s">
        <v>187</v>
      </c>
      <c r="F41" s="130" t="s">
        <v>75</v>
      </c>
      <c r="G41" s="113">
        <v>5</v>
      </c>
      <c r="H41" s="113">
        <v>0</v>
      </c>
      <c r="I41" s="115"/>
    </row>
    <row r="42" spans="1:9" s="94" customFormat="1" ht="40.5" customHeight="1">
      <c r="A42" s="122" t="s">
        <v>118</v>
      </c>
      <c r="B42" s="112" t="s">
        <v>7</v>
      </c>
      <c r="C42" s="130" t="s">
        <v>8</v>
      </c>
      <c r="D42" s="130" t="s">
        <v>15</v>
      </c>
      <c r="E42" s="2" t="s">
        <v>188</v>
      </c>
      <c r="F42" s="130"/>
      <c r="G42" s="113">
        <f>SUM(G43)</f>
        <v>5</v>
      </c>
      <c r="H42" s="113">
        <f>SUM(H43)</f>
        <v>0</v>
      </c>
      <c r="I42" s="115"/>
    </row>
    <row r="43" spans="1:9" s="94" customFormat="1" ht="46.5" customHeight="1">
      <c r="A43" s="122" t="s">
        <v>119</v>
      </c>
      <c r="B43" s="112" t="s">
        <v>7</v>
      </c>
      <c r="C43" s="130" t="s">
        <v>8</v>
      </c>
      <c r="D43" s="130" t="s">
        <v>15</v>
      </c>
      <c r="E43" s="2" t="s">
        <v>188</v>
      </c>
      <c r="F43" s="130"/>
      <c r="G43" s="113">
        <f>SUM(G44)</f>
        <v>5</v>
      </c>
      <c r="H43" s="113">
        <f>SUM(H44)</f>
        <v>0</v>
      </c>
      <c r="I43" s="115"/>
    </row>
    <row r="44" spans="1:9" s="94" customFormat="1" ht="26.25" customHeight="1">
      <c r="A44" s="122" t="s">
        <v>74</v>
      </c>
      <c r="B44" s="112" t="s">
        <v>7</v>
      </c>
      <c r="C44" s="130" t="s">
        <v>8</v>
      </c>
      <c r="D44" s="130" t="s">
        <v>15</v>
      </c>
      <c r="E44" s="2" t="s">
        <v>188</v>
      </c>
      <c r="F44" s="130" t="s">
        <v>75</v>
      </c>
      <c r="G44" s="113">
        <v>5</v>
      </c>
      <c r="H44" s="113">
        <v>0</v>
      </c>
      <c r="I44" s="115"/>
    </row>
    <row r="45" spans="1:9" s="66" customFormat="1" ht="31.5" customHeight="1">
      <c r="A45" s="118" t="s">
        <v>144</v>
      </c>
      <c r="B45" s="2" t="s">
        <v>7</v>
      </c>
      <c r="C45" s="129" t="s">
        <v>8</v>
      </c>
      <c r="D45" s="129" t="s">
        <v>96</v>
      </c>
      <c r="E45" s="8"/>
      <c r="F45" s="129"/>
      <c r="G45" s="87">
        <f>SUM(G46+G53+G50+G56+G63)</f>
        <v>288.78</v>
      </c>
      <c r="H45" s="87">
        <f>SUM(H46+H53+H50+H63)</f>
        <v>264.72</v>
      </c>
      <c r="I45" s="83">
        <f>H45/G45*100</f>
        <v>91.6683980885103</v>
      </c>
    </row>
    <row r="46" spans="1:9" s="66" customFormat="1" ht="41.25" customHeight="1">
      <c r="A46" s="122" t="s">
        <v>145</v>
      </c>
      <c r="B46" s="2" t="s">
        <v>7</v>
      </c>
      <c r="C46" s="128" t="s">
        <v>8</v>
      </c>
      <c r="D46" s="128" t="s">
        <v>96</v>
      </c>
      <c r="E46" s="2" t="s">
        <v>115</v>
      </c>
      <c r="F46" s="128"/>
      <c r="G46" s="88">
        <f>SUM(G47)</f>
        <v>5</v>
      </c>
      <c r="H46" s="88">
        <f>SUM(H47)</f>
        <v>0</v>
      </c>
      <c r="I46" s="73"/>
    </row>
    <row r="47" spans="1:9" s="66" customFormat="1" ht="43.5" customHeight="1">
      <c r="A47" s="122" t="s">
        <v>114</v>
      </c>
      <c r="B47" s="2" t="s">
        <v>7</v>
      </c>
      <c r="C47" s="128" t="s">
        <v>8</v>
      </c>
      <c r="D47" s="128" t="s">
        <v>96</v>
      </c>
      <c r="E47" s="2" t="s">
        <v>135</v>
      </c>
      <c r="F47" s="128"/>
      <c r="G47" s="88">
        <f>SUM(G49+G48)</f>
        <v>5</v>
      </c>
      <c r="H47" s="88">
        <f>SUM(H49+H48)</f>
        <v>0</v>
      </c>
      <c r="I47" s="73"/>
    </row>
    <row r="48" spans="1:9" s="66" customFormat="1" ht="54" customHeight="1">
      <c r="A48" s="122" t="s">
        <v>70</v>
      </c>
      <c r="B48" s="2" t="s">
        <v>7</v>
      </c>
      <c r="C48" s="128" t="s">
        <v>8</v>
      </c>
      <c r="D48" s="128" t="s">
        <v>96</v>
      </c>
      <c r="E48" s="2" t="s">
        <v>135</v>
      </c>
      <c r="F48" s="128" t="s">
        <v>71</v>
      </c>
      <c r="G48" s="88">
        <v>0</v>
      </c>
      <c r="H48" s="88">
        <v>0</v>
      </c>
      <c r="I48" s="73"/>
    </row>
    <row r="49" spans="1:9" s="66" customFormat="1" ht="40.5">
      <c r="A49" s="122" t="s">
        <v>73</v>
      </c>
      <c r="B49" s="2" t="s">
        <v>7</v>
      </c>
      <c r="C49" s="128" t="s">
        <v>8</v>
      </c>
      <c r="D49" s="128" t="s">
        <v>96</v>
      </c>
      <c r="E49" s="2" t="s">
        <v>135</v>
      </c>
      <c r="F49" s="128" t="s">
        <v>72</v>
      </c>
      <c r="G49" s="88">
        <v>5</v>
      </c>
      <c r="H49" s="88">
        <v>0</v>
      </c>
      <c r="I49" s="98"/>
    </row>
    <row r="50" spans="1:9" s="66" customFormat="1" ht="62.25" customHeight="1">
      <c r="A50" s="123" t="s">
        <v>116</v>
      </c>
      <c r="B50" s="8" t="s">
        <v>7</v>
      </c>
      <c r="C50" s="129" t="s">
        <v>8</v>
      </c>
      <c r="D50" s="129" t="s">
        <v>96</v>
      </c>
      <c r="E50" s="8" t="s">
        <v>176</v>
      </c>
      <c r="F50" s="129"/>
      <c r="G50" s="87">
        <f>SUM(G51)</f>
        <v>0</v>
      </c>
      <c r="H50" s="87">
        <f>SUM(H51)</f>
        <v>0</v>
      </c>
      <c r="I50" s="97">
        <v>0</v>
      </c>
    </row>
    <row r="51" spans="1:9" s="66" customFormat="1" ht="73.5" customHeight="1">
      <c r="A51" s="122" t="s">
        <v>70</v>
      </c>
      <c r="B51" s="2" t="s">
        <v>7</v>
      </c>
      <c r="C51" s="130" t="s">
        <v>8</v>
      </c>
      <c r="D51" s="130" t="s">
        <v>96</v>
      </c>
      <c r="E51" s="2" t="s">
        <v>176</v>
      </c>
      <c r="F51" s="130" t="s">
        <v>71</v>
      </c>
      <c r="G51" s="88">
        <f>SUM(G52)</f>
        <v>0</v>
      </c>
      <c r="H51" s="88">
        <f>SUM(H52)</f>
        <v>0</v>
      </c>
      <c r="I51" s="98">
        <v>0</v>
      </c>
    </row>
    <row r="52" spans="1:9" s="66" customFormat="1" ht="37.5" customHeight="1">
      <c r="A52" s="122" t="s">
        <v>73</v>
      </c>
      <c r="B52" s="2" t="s">
        <v>7</v>
      </c>
      <c r="C52" s="130" t="s">
        <v>8</v>
      </c>
      <c r="D52" s="130" t="s">
        <v>96</v>
      </c>
      <c r="E52" s="2" t="s">
        <v>176</v>
      </c>
      <c r="F52" s="130" t="s">
        <v>72</v>
      </c>
      <c r="G52" s="88">
        <v>0</v>
      </c>
      <c r="H52" s="88">
        <v>0</v>
      </c>
      <c r="I52" s="98">
        <v>0</v>
      </c>
    </row>
    <row r="53" spans="1:9" s="66" customFormat="1" ht="51" customHeight="1">
      <c r="A53" s="123" t="s">
        <v>143</v>
      </c>
      <c r="B53" s="64" t="s">
        <v>7</v>
      </c>
      <c r="C53" s="129" t="s">
        <v>8</v>
      </c>
      <c r="D53" s="129" t="s">
        <v>96</v>
      </c>
      <c r="E53" s="8" t="s">
        <v>117</v>
      </c>
      <c r="F53" s="129"/>
      <c r="G53" s="87">
        <f>SUM(G54)</f>
        <v>10</v>
      </c>
      <c r="H53" s="87">
        <f>SUM(H54)</f>
        <v>2.42</v>
      </c>
      <c r="I53" s="92">
        <f>H53/G53*100</f>
        <v>24.2</v>
      </c>
    </row>
    <row r="54" spans="1:9" s="66" customFormat="1" ht="52.5" customHeight="1">
      <c r="A54" s="122" t="s">
        <v>116</v>
      </c>
      <c r="B54" s="100" t="s">
        <v>7</v>
      </c>
      <c r="C54" s="130" t="s">
        <v>8</v>
      </c>
      <c r="D54" s="130" t="s">
        <v>96</v>
      </c>
      <c r="E54" s="2" t="s">
        <v>181</v>
      </c>
      <c r="F54" s="130"/>
      <c r="G54" s="88">
        <f>SUM(G55)</f>
        <v>10</v>
      </c>
      <c r="H54" s="88">
        <f>SUM(H55)</f>
        <v>2.42</v>
      </c>
      <c r="I54" s="104">
        <f>H54/G54*100</f>
        <v>24.2</v>
      </c>
    </row>
    <row r="55" spans="1:9" s="66" customFormat="1" ht="45" customHeight="1">
      <c r="A55" s="122" t="s">
        <v>73</v>
      </c>
      <c r="B55" s="100" t="s">
        <v>7</v>
      </c>
      <c r="C55" s="130" t="s">
        <v>8</v>
      </c>
      <c r="D55" s="130" t="s">
        <v>96</v>
      </c>
      <c r="E55" s="2" t="s">
        <v>181</v>
      </c>
      <c r="F55" s="130" t="s">
        <v>72</v>
      </c>
      <c r="G55" s="88">
        <v>10</v>
      </c>
      <c r="H55" s="88">
        <v>2.42</v>
      </c>
      <c r="I55" s="104">
        <f>H55/G55*100</f>
        <v>24.2</v>
      </c>
    </row>
    <row r="56" spans="1:9" s="66" customFormat="1" ht="45" customHeight="1">
      <c r="A56" s="123" t="s">
        <v>145</v>
      </c>
      <c r="B56" s="64" t="s">
        <v>7</v>
      </c>
      <c r="C56" s="129" t="s">
        <v>8</v>
      </c>
      <c r="D56" s="129" t="s">
        <v>96</v>
      </c>
      <c r="E56" s="8" t="s">
        <v>182</v>
      </c>
      <c r="F56" s="129" t="s">
        <v>72</v>
      </c>
      <c r="G56" s="87">
        <v>10</v>
      </c>
      <c r="H56" s="87"/>
      <c r="I56" s="92"/>
    </row>
    <row r="57" spans="1:9" s="66" customFormat="1" ht="45" customHeight="1">
      <c r="A57" s="122" t="s">
        <v>183</v>
      </c>
      <c r="B57" s="100" t="s">
        <v>7</v>
      </c>
      <c r="C57" s="130" t="s">
        <v>8</v>
      </c>
      <c r="D57" s="130" t="s">
        <v>96</v>
      </c>
      <c r="E57" s="2" t="s">
        <v>182</v>
      </c>
      <c r="F57" s="130" t="s">
        <v>72</v>
      </c>
      <c r="G57" s="88">
        <v>10</v>
      </c>
      <c r="H57" s="88"/>
      <c r="I57" s="104"/>
    </row>
    <row r="58" spans="1:9" s="66" customFormat="1" ht="45" customHeight="1">
      <c r="A58" s="122" t="s">
        <v>73</v>
      </c>
      <c r="B58" s="100" t="s">
        <v>7</v>
      </c>
      <c r="C58" s="130" t="s">
        <v>8</v>
      </c>
      <c r="D58" s="130" t="s">
        <v>96</v>
      </c>
      <c r="E58" s="2" t="s">
        <v>182</v>
      </c>
      <c r="F58" s="130" t="s">
        <v>72</v>
      </c>
      <c r="G58" s="88">
        <v>10</v>
      </c>
      <c r="H58" s="88"/>
      <c r="I58" s="104"/>
    </row>
    <row r="59" spans="1:9" s="66" customFormat="1" ht="87.75" customHeight="1">
      <c r="A59" s="118" t="s">
        <v>125</v>
      </c>
      <c r="B59" s="100" t="s">
        <v>7</v>
      </c>
      <c r="C59" s="129" t="s">
        <v>8</v>
      </c>
      <c r="D59" s="129" t="s">
        <v>96</v>
      </c>
      <c r="E59" s="8" t="s">
        <v>128</v>
      </c>
      <c r="F59" s="129"/>
      <c r="G59" s="87">
        <v>0</v>
      </c>
      <c r="H59" s="87"/>
      <c r="I59" s="92"/>
    </row>
    <row r="60" spans="1:9" s="94" customFormat="1" ht="36.75" customHeight="1">
      <c r="A60" s="121" t="s">
        <v>123</v>
      </c>
      <c r="B60" s="108" t="s">
        <v>7</v>
      </c>
      <c r="C60" s="130" t="s">
        <v>8</v>
      </c>
      <c r="D60" s="130" t="s">
        <v>96</v>
      </c>
      <c r="E60" s="2" t="s">
        <v>131</v>
      </c>
      <c r="F60" s="130"/>
      <c r="G60" s="113">
        <v>0</v>
      </c>
      <c r="H60" s="113"/>
      <c r="I60" s="114"/>
    </row>
    <row r="61" spans="1:9" s="94" customFormat="1" ht="36" customHeight="1">
      <c r="A61" s="121" t="s">
        <v>124</v>
      </c>
      <c r="B61" s="112" t="s">
        <v>7</v>
      </c>
      <c r="C61" s="130" t="s">
        <v>8</v>
      </c>
      <c r="D61" s="130" t="s">
        <v>96</v>
      </c>
      <c r="E61" s="2" t="s">
        <v>131</v>
      </c>
      <c r="F61" s="130"/>
      <c r="G61" s="113">
        <v>0</v>
      </c>
      <c r="H61" s="113"/>
      <c r="I61" s="114"/>
    </row>
    <row r="62" spans="1:9" s="95" customFormat="1" ht="27.75" customHeight="1">
      <c r="A62" s="121" t="s">
        <v>73</v>
      </c>
      <c r="B62" s="112" t="s">
        <v>7</v>
      </c>
      <c r="C62" s="130" t="s">
        <v>8</v>
      </c>
      <c r="D62" s="130" t="s">
        <v>96</v>
      </c>
      <c r="E62" s="2" t="s">
        <v>131</v>
      </c>
      <c r="F62" s="130" t="s">
        <v>72</v>
      </c>
      <c r="G62" s="113">
        <v>0</v>
      </c>
      <c r="H62" s="113"/>
      <c r="I62" s="114"/>
    </row>
    <row r="63" spans="1:9" s="95" customFormat="1" ht="27.75" customHeight="1">
      <c r="A63" s="123" t="s">
        <v>73</v>
      </c>
      <c r="B63" s="64" t="s">
        <v>7</v>
      </c>
      <c r="C63" s="129" t="s">
        <v>8</v>
      </c>
      <c r="D63" s="129" t="s">
        <v>96</v>
      </c>
      <c r="E63" s="8" t="s">
        <v>198</v>
      </c>
      <c r="F63" s="129" t="s">
        <v>72</v>
      </c>
      <c r="G63" s="109">
        <v>263.78</v>
      </c>
      <c r="H63" s="109">
        <v>262.3</v>
      </c>
      <c r="I63" s="111"/>
    </row>
    <row r="64" spans="1:9" s="94" customFormat="1" ht="27.75" customHeight="1">
      <c r="A64" s="124" t="s">
        <v>20</v>
      </c>
      <c r="B64" s="112" t="s">
        <v>7</v>
      </c>
      <c r="C64" s="129" t="s">
        <v>11</v>
      </c>
      <c r="D64" s="129" t="s">
        <v>9</v>
      </c>
      <c r="E64" s="8"/>
      <c r="F64" s="129"/>
      <c r="G64" s="109">
        <f aca="true" t="shared" si="5" ref="G64:H66">SUM(G65)</f>
        <v>119</v>
      </c>
      <c r="H64" s="109">
        <f t="shared" si="5"/>
        <v>86.8</v>
      </c>
      <c r="I64" s="111">
        <f>H64/G64*100</f>
        <v>72.94117647058823</v>
      </c>
    </row>
    <row r="65" spans="1:9" s="94" customFormat="1" ht="32.25" customHeight="1">
      <c r="A65" s="120" t="s">
        <v>58</v>
      </c>
      <c r="B65" s="112" t="s">
        <v>7</v>
      </c>
      <c r="C65" s="127" t="s">
        <v>11</v>
      </c>
      <c r="D65" s="127" t="s">
        <v>17</v>
      </c>
      <c r="E65" s="108" t="s">
        <v>86</v>
      </c>
      <c r="F65" s="127"/>
      <c r="G65" s="109">
        <f>SUM(G66+G68)</f>
        <v>119</v>
      </c>
      <c r="H65" s="109">
        <f>SUM(H66+H68)</f>
        <v>86.8</v>
      </c>
      <c r="I65" s="111">
        <f>H65/G65*100</f>
        <v>72.94117647058823</v>
      </c>
    </row>
    <row r="66" spans="1:9" s="94" customFormat="1" ht="42.75" customHeight="1">
      <c r="A66" s="119" t="s">
        <v>87</v>
      </c>
      <c r="B66" s="112" t="s">
        <v>7</v>
      </c>
      <c r="C66" s="128" t="s">
        <v>11</v>
      </c>
      <c r="D66" s="128" t="s">
        <v>17</v>
      </c>
      <c r="E66" s="112" t="s">
        <v>196</v>
      </c>
      <c r="F66" s="128"/>
      <c r="G66" s="113">
        <f t="shared" si="5"/>
        <v>111</v>
      </c>
      <c r="H66" s="113">
        <f t="shared" si="5"/>
        <v>86.8</v>
      </c>
      <c r="I66" s="114">
        <f>H66/G66*100</f>
        <v>78.1981981981982</v>
      </c>
    </row>
    <row r="67" spans="1:9" s="94" customFormat="1" ht="42" customHeight="1">
      <c r="A67" s="119" t="s">
        <v>70</v>
      </c>
      <c r="B67" s="112" t="s">
        <v>7</v>
      </c>
      <c r="C67" s="128" t="s">
        <v>11</v>
      </c>
      <c r="D67" s="128" t="s">
        <v>17</v>
      </c>
      <c r="E67" s="112" t="s">
        <v>196</v>
      </c>
      <c r="F67" s="128" t="s">
        <v>71</v>
      </c>
      <c r="G67" s="113">
        <v>111</v>
      </c>
      <c r="H67" s="113">
        <v>86.8</v>
      </c>
      <c r="I67" s="114">
        <f>H67/G67*100</f>
        <v>78.1981981981982</v>
      </c>
    </row>
    <row r="68" spans="1:9" s="94" customFormat="1" ht="42" customHeight="1">
      <c r="A68" s="121" t="s">
        <v>73</v>
      </c>
      <c r="B68" s="112" t="s">
        <v>7</v>
      </c>
      <c r="C68" s="128" t="s">
        <v>8</v>
      </c>
      <c r="D68" s="128" t="s">
        <v>96</v>
      </c>
      <c r="E68" s="112" t="s">
        <v>195</v>
      </c>
      <c r="F68" s="128" t="s">
        <v>72</v>
      </c>
      <c r="G68" s="113">
        <v>8</v>
      </c>
      <c r="H68" s="113"/>
      <c r="I68" s="114"/>
    </row>
    <row r="69" spans="1:9" s="66" customFormat="1" ht="27.75" customHeight="1">
      <c r="A69" s="123" t="s">
        <v>134</v>
      </c>
      <c r="B69" s="64" t="s">
        <v>7</v>
      </c>
      <c r="C69" s="129" t="s">
        <v>13</v>
      </c>
      <c r="D69" s="129"/>
      <c r="E69" s="8"/>
      <c r="F69" s="129"/>
      <c r="G69" s="87">
        <f aca="true" t="shared" si="6" ref="G69:H73">SUM(G70)</f>
        <v>214.7</v>
      </c>
      <c r="H69" s="87">
        <f t="shared" si="6"/>
        <v>80</v>
      </c>
      <c r="I69" s="92">
        <v>0</v>
      </c>
    </row>
    <row r="70" spans="1:9" s="66" customFormat="1" ht="35.25" customHeight="1">
      <c r="A70" s="123" t="s">
        <v>133</v>
      </c>
      <c r="B70" s="100" t="s">
        <v>7</v>
      </c>
      <c r="C70" s="129" t="s">
        <v>13</v>
      </c>
      <c r="D70" s="129" t="s">
        <v>126</v>
      </c>
      <c r="E70" s="8"/>
      <c r="F70" s="129"/>
      <c r="G70" s="87">
        <f t="shared" si="6"/>
        <v>214.7</v>
      </c>
      <c r="H70" s="87">
        <f t="shared" si="6"/>
        <v>80</v>
      </c>
      <c r="I70" s="92">
        <v>0</v>
      </c>
    </row>
    <row r="71" spans="1:9" s="66" customFormat="1" ht="66" customHeight="1">
      <c r="A71" s="118" t="s">
        <v>125</v>
      </c>
      <c r="B71" s="100" t="s">
        <v>7</v>
      </c>
      <c r="C71" s="129" t="s">
        <v>13</v>
      </c>
      <c r="D71" s="129" t="s">
        <v>126</v>
      </c>
      <c r="E71" s="8" t="s">
        <v>128</v>
      </c>
      <c r="F71" s="129"/>
      <c r="G71" s="87">
        <f t="shared" si="6"/>
        <v>214.7</v>
      </c>
      <c r="H71" s="87">
        <f t="shared" si="6"/>
        <v>80</v>
      </c>
      <c r="I71" s="92">
        <v>0</v>
      </c>
    </row>
    <row r="72" spans="1:9" s="66" customFormat="1" ht="27.75" customHeight="1">
      <c r="A72" s="121" t="s">
        <v>121</v>
      </c>
      <c r="B72" s="100" t="s">
        <v>7</v>
      </c>
      <c r="C72" s="130" t="s">
        <v>13</v>
      </c>
      <c r="D72" s="130" t="s">
        <v>126</v>
      </c>
      <c r="E72" s="2" t="s">
        <v>194</v>
      </c>
      <c r="F72" s="130"/>
      <c r="G72" s="88">
        <f t="shared" si="6"/>
        <v>214.7</v>
      </c>
      <c r="H72" s="88">
        <f t="shared" si="6"/>
        <v>80</v>
      </c>
      <c r="I72" s="104">
        <v>0</v>
      </c>
    </row>
    <row r="73" spans="1:9" s="66" customFormat="1" ht="27.75" customHeight="1">
      <c r="A73" s="121" t="s">
        <v>122</v>
      </c>
      <c r="B73" s="100" t="s">
        <v>7</v>
      </c>
      <c r="C73" s="130" t="s">
        <v>13</v>
      </c>
      <c r="D73" s="130" t="s">
        <v>126</v>
      </c>
      <c r="E73" s="2" t="s">
        <v>194</v>
      </c>
      <c r="F73" s="130"/>
      <c r="G73" s="88">
        <f t="shared" si="6"/>
        <v>214.7</v>
      </c>
      <c r="H73" s="88">
        <f t="shared" si="6"/>
        <v>80</v>
      </c>
      <c r="I73" s="104">
        <v>0</v>
      </c>
    </row>
    <row r="74" spans="1:9" s="66" customFormat="1" ht="27.75" customHeight="1">
      <c r="A74" s="121" t="s">
        <v>73</v>
      </c>
      <c r="B74" s="100" t="s">
        <v>7</v>
      </c>
      <c r="C74" s="130" t="s">
        <v>13</v>
      </c>
      <c r="D74" s="130" t="s">
        <v>126</v>
      </c>
      <c r="E74" s="2" t="s">
        <v>194</v>
      </c>
      <c r="F74" s="130" t="s">
        <v>72</v>
      </c>
      <c r="G74" s="88">
        <v>214.7</v>
      </c>
      <c r="H74" s="88">
        <v>80</v>
      </c>
      <c r="I74" s="104">
        <v>0</v>
      </c>
    </row>
    <row r="75" spans="1:9" s="66" customFormat="1" ht="38.25" customHeight="1">
      <c r="A75" s="123" t="s">
        <v>76</v>
      </c>
      <c r="B75" s="100" t="s">
        <v>7</v>
      </c>
      <c r="C75" s="127" t="s">
        <v>18</v>
      </c>
      <c r="D75" s="127" t="s">
        <v>9</v>
      </c>
      <c r="E75" s="8"/>
      <c r="F75" s="127"/>
      <c r="G75" s="87">
        <f aca="true" t="shared" si="7" ref="G75:H77">SUM(G76)</f>
        <v>333.3</v>
      </c>
      <c r="H75" s="87">
        <f t="shared" si="7"/>
        <v>333.3</v>
      </c>
      <c r="I75" s="92">
        <v>0</v>
      </c>
    </row>
    <row r="76" spans="1:9" s="66" customFormat="1" ht="28.5" customHeight="1">
      <c r="A76" s="125" t="s">
        <v>85</v>
      </c>
      <c r="B76" s="100" t="s">
        <v>7</v>
      </c>
      <c r="C76" s="127" t="s">
        <v>18</v>
      </c>
      <c r="D76" s="127" t="s">
        <v>17</v>
      </c>
      <c r="E76" s="131"/>
      <c r="F76" s="127"/>
      <c r="G76" s="87">
        <f t="shared" si="7"/>
        <v>333.3</v>
      </c>
      <c r="H76" s="87">
        <f t="shared" si="7"/>
        <v>333.3</v>
      </c>
      <c r="I76" s="92">
        <v>0</v>
      </c>
    </row>
    <row r="77" spans="1:9" s="66" customFormat="1" ht="56.25" customHeight="1">
      <c r="A77" s="122" t="s">
        <v>146</v>
      </c>
      <c r="B77" s="64" t="s">
        <v>7</v>
      </c>
      <c r="C77" s="130" t="s">
        <v>18</v>
      </c>
      <c r="D77" s="130" t="s">
        <v>17</v>
      </c>
      <c r="E77" s="2" t="s">
        <v>200</v>
      </c>
      <c r="F77" s="130"/>
      <c r="G77" s="88">
        <f t="shared" si="7"/>
        <v>333.3</v>
      </c>
      <c r="H77" s="88">
        <f t="shared" si="7"/>
        <v>333.3</v>
      </c>
      <c r="I77" s="104">
        <v>0</v>
      </c>
    </row>
    <row r="78" spans="1:9" s="66" customFormat="1" ht="27.75" customHeight="1">
      <c r="A78" s="121" t="s">
        <v>73</v>
      </c>
      <c r="B78" s="100" t="s">
        <v>7</v>
      </c>
      <c r="C78" s="130" t="s">
        <v>18</v>
      </c>
      <c r="D78" s="130" t="s">
        <v>17</v>
      </c>
      <c r="E78" s="2" t="s">
        <v>200</v>
      </c>
      <c r="F78" s="130" t="s">
        <v>72</v>
      </c>
      <c r="G78" s="88">
        <v>333.3</v>
      </c>
      <c r="H78" s="88">
        <v>333.3</v>
      </c>
      <c r="I78" s="104">
        <v>0</v>
      </c>
    </row>
    <row r="79" spans="1:9" s="66" customFormat="1" ht="32.25" customHeight="1">
      <c r="A79" s="123" t="s">
        <v>147</v>
      </c>
      <c r="B79" s="64" t="s">
        <v>7</v>
      </c>
      <c r="C79" s="127" t="s">
        <v>15</v>
      </c>
      <c r="D79" s="127" t="s">
        <v>9</v>
      </c>
      <c r="E79" s="8"/>
      <c r="F79" s="127"/>
      <c r="G79" s="87">
        <f>SUM(G80+G85+G87)</f>
        <v>620.9200000000001</v>
      </c>
      <c r="H79" s="87">
        <f>SUM(H80+H85)</f>
        <v>569.89</v>
      </c>
      <c r="I79" s="92">
        <f aca="true" t="shared" si="8" ref="I79:I86">H79/G79*100</f>
        <v>91.78154995812665</v>
      </c>
    </row>
    <row r="80" spans="1:9" s="66" customFormat="1" ht="24" customHeight="1">
      <c r="A80" s="125" t="s">
        <v>148</v>
      </c>
      <c r="B80" s="64" t="s">
        <v>7</v>
      </c>
      <c r="C80" s="127" t="s">
        <v>15</v>
      </c>
      <c r="D80" s="127" t="s">
        <v>18</v>
      </c>
      <c r="E80" s="131"/>
      <c r="F80" s="127"/>
      <c r="G80" s="87">
        <f>SUM(G81)</f>
        <v>446.92</v>
      </c>
      <c r="H80" s="87">
        <f>SUM(H81)</f>
        <v>446.81</v>
      </c>
      <c r="I80" s="92">
        <f t="shared" si="8"/>
        <v>99.97538709388705</v>
      </c>
    </row>
    <row r="81" spans="1:9" s="66" customFormat="1" ht="30" customHeight="1">
      <c r="A81" s="123" t="s">
        <v>145</v>
      </c>
      <c r="B81" s="64" t="s">
        <v>7</v>
      </c>
      <c r="C81" s="127" t="s">
        <v>15</v>
      </c>
      <c r="D81" s="127" t="s">
        <v>18</v>
      </c>
      <c r="E81" s="8" t="s">
        <v>115</v>
      </c>
      <c r="F81" s="127"/>
      <c r="G81" s="87">
        <f>SUM(G82)</f>
        <v>446.92</v>
      </c>
      <c r="H81" s="87">
        <f>SUM(H82)</f>
        <v>446.81</v>
      </c>
      <c r="I81" s="92">
        <f t="shared" si="8"/>
        <v>99.97538709388705</v>
      </c>
    </row>
    <row r="82" spans="1:9" s="95" customFormat="1" ht="24.75" customHeight="1">
      <c r="A82" s="119" t="s">
        <v>149</v>
      </c>
      <c r="B82" s="112" t="s">
        <v>7</v>
      </c>
      <c r="C82" s="130" t="s">
        <v>15</v>
      </c>
      <c r="D82" s="130" t="s">
        <v>18</v>
      </c>
      <c r="E82" s="2" t="s">
        <v>152</v>
      </c>
      <c r="F82" s="130"/>
      <c r="G82" s="113">
        <f>SUM(G83+G84)</f>
        <v>446.92</v>
      </c>
      <c r="H82" s="113">
        <f>SUM(H83+H84)</f>
        <v>446.81</v>
      </c>
      <c r="I82" s="114">
        <f t="shared" si="8"/>
        <v>99.97538709388705</v>
      </c>
    </row>
    <row r="83" spans="1:9" s="94" customFormat="1" ht="72" customHeight="1">
      <c r="A83" s="122" t="s">
        <v>70</v>
      </c>
      <c r="B83" s="112" t="s">
        <v>7</v>
      </c>
      <c r="C83" s="130" t="s">
        <v>15</v>
      </c>
      <c r="D83" s="130" t="s">
        <v>18</v>
      </c>
      <c r="E83" s="2" t="s">
        <v>152</v>
      </c>
      <c r="F83" s="130" t="s">
        <v>71</v>
      </c>
      <c r="G83" s="113">
        <v>410.92</v>
      </c>
      <c r="H83" s="113">
        <v>410.85</v>
      </c>
      <c r="I83" s="114">
        <f t="shared" si="8"/>
        <v>99.98296505402512</v>
      </c>
    </row>
    <row r="84" spans="1:9" s="94" customFormat="1" ht="38.25" customHeight="1">
      <c r="A84" s="121" t="s">
        <v>73</v>
      </c>
      <c r="B84" s="112" t="s">
        <v>7</v>
      </c>
      <c r="C84" s="130" t="s">
        <v>15</v>
      </c>
      <c r="D84" s="130" t="s">
        <v>18</v>
      </c>
      <c r="E84" s="2" t="s">
        <v>152</v>
      </c>
      <c r="F84" s="130" t="s">
        <v>72</v>
      </c>
      <c r="G84" s="113">
        <v>36</v>
      </c>
      <c r="H84" s="113">
        <v>35.96</v>
      </c>
      <c r="I84" s="114">
        <f t="shared" si="8"/>
        <v>99.8888888888889</v>
      </c>
    </row>
    <row r="85" spans="1:9" s="94" customFormat="1" ht="38.25" customHeight="1">
      <c r="A85" s="118" t="s">
        <v>149</v>
      </c>
      <c r="B85" s="108" t="s">
        <v>7</v>
      </c>
      <c r="C85" s="129" t="s">
        <v>15</v>
      </c>
      <c r="D85" s="129" t="s">
        <v>18</v>
      </c>
      <c r="E85" s="8" t="s">
        <v>174</v>
      </c>
      <c r="F85" s="129"/>
      <c r="G85" s="109">
        <f>SUM(G86)</f>
        <v>174</v>
      </c>
      <c r="H85" s="109">
        <f>SUM(H86)</f>
        <v>123.08</v>
      </c>
      <c r="I85" s="111">
        <f t="shared" si="8"/>
        <v>70.73563218390805</v>
      </c>
    </row>
    <row r="86" spans="1:9" s="94" customFormat="1" ht="38.25" customHeight="1">
      <c r="A86" s="121" t="s">
        <v>70</v>
      </c>
      <c r="B86" s="112" t="s">
        <v>7</v>
      </c>
      <c r="C86" s="130" t="s">
        <v>15</v>
      </c>
      <c r="D86" s="130" t="s">
        <v>18</v>
      </c>
      <c r="E86" s="2" t="s">
        <v>174</v>
      </c>
      <c r="F86" s="130" t="s">
        <v>71</v>
      </c>
      <c r="G86" s="113">
        <v>174</v>
      </c>
      <c r="H86" s="113">
        <v>123.08</v>
      </c>
      <c r="I86" s="114">
        <f t="shared" si="8"/>
        <v>70.73563218390805</v>
      </c>
    </row>
    <row r="87" spans="1:9" s="94" customFormat="1" ht="38.25" customHeight="1">
      <c r="A87" s="118" t="s">
        <v>145</v>
      </c>
      <c r="B87" s="108" t="s">
        <v>7</v>
      </c>
      <c r="C87" s="129" t="s">
        <v>15</v>
      </c>
      <c r="D87" s="129" t="s">
        <v>18</v>
      </c>
      <c r="E87" s="8" t="s">
        <v>175</v>
      </c>
      <c r="F87" s="130"/>
      <c r="G87" s="109">
        <f>SUM(G88)</f>
        <v>0</v>
      </c>
      <c r="H87" s="109"/>
      <c r="I87" s="111"/>
    </row>
    <row r="88" spans="1:9" s="94" customFormat="1" ht="38.25" customHeight="1">
      <c r="A88" s="121" t="s">
        <v>73</v>
      </c>
      <c r="B88" s="112" t="s">
        <v>7</v>
      </c>
      <c r="C88" s="130" t="s">
        <v>15</v>
      </c>
      <c r="D88" s="130" t="s">
        <v>18</v>
      </c>
      <c r="E88" s="2" t="s">
        <v>175</v>
      </c>
      <c r="F88" s="130" t="s">
        <v>72</v>
      </c>
      <c r="G88" s="113">
        <v>0</v>
      </c>
      <c r="H88" s="113"/>
      <c r="I88" s="114"/>
    </row>
    <row r="89" spans="1:9" s="94" customFormat="1" ht="38.25" customHeight="1">
      <c r="A89" s="118" t="s">
        <v>185</v>
      </c>
      <c r="B89" s="108" t="s">
        <v>7</v>
      </c>
      <c r="C89" s="129" t="s">
        <v>17</v>
      </c>
      <c r="D89" s="129" t="s">
        <v>184</v>
      </c>
      <c r="E89" s="8" t="s">
        <v>186</v>
      </c>
      <c r="F89" s="129" t="s">
        <v>72</v>
      </c>
      <c r="G89" s="109">
        <v>0</v>
      </c>
      <c r="H89" s="109"/>
      <c r="I89" s="111"/>
    </row>
    <row r="90" spans="1:9" ht="20.25">
      <c r="A90" s="103" t="s">
        <v>19</v>
      </c>
      <c r="B90" s="64"/>
      <c r="C90" s="64"/>
      <c r="D90" s="64"/>
      <c r="E90" s="64"/>
      <c r="F90" s="64"/>
      <c r="G90" s="87">
        <f>SUM(G6+G69+G79+G64+G75+G25+G21+G89)</f>
        <v>3365.8700000000003</v>
      </c>
      <c r="H90" s="87">
        <f>SUM(H6+H69+H79+H64+H75+H25+H56+H21)</f>
        <v>2587.4500000000003</v>
      </c>
      <c r="I90" s="92">
        <f>H90/G90*100</f>
        <v>76.87314126808225</v>
      </c>
    </row>
    <row r="91" ht="18.75">
      <c r="I91" s="4"/>
    </row>
    <row r="92" spans="1:9" ht="18.75">
      <c r="A92" s="144"/>
      <c r="B92" s="5"/>
      <c r="C92" s="5"/>
      <c r="D92" s="5"/>
      <c r="E92" s="5"/>
      <c r="F92" s="5"/>
      <c r="G92" s="5"/>
      <c r="H92" s="5"/>
      <c r="I92" s="69"/>
    </row>
    <row r="93" spans="1:9" ht="18.75">
      <c r="A93" s="144"/>
      <c r="B93" s="5"/>
      <c r="C93" s="5"/>
      <c r="D93" s="5"/>
      <c r="E93" s="5"/>
      <c r="F93" s="5"/>
      <c r="G93" s="5"/>
      <c r="H93" s="5"/>
      <c r="I93" s="74"/>
    </row>
    <row r="94" ht="18.75">
      <c r="A94" s="6"/>
    </row>
    <row r="95" ht="18.75">
      <c r="A95" s="7"/>
    </row>
  </sheetData>
  <sheetProtection/>
  <mergeCells count="4">
    <mergeCell ref="B3:F3"/>
    <mergeCell ref="A92:A93"/>
    <mergeCell ref="A2:I2"/>
    <mergeCell ref="C1:I1"/>
  </mergeCells>
  <printOptions/>
  <pageMargins left="0.49" right="0.36" top="0.29" bottom="0.33" header="0.3" footer="0.3"/>
  <pageSetup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Беш Озек</cp:lastModifiedBy>
  <cp:lastPrinted>2023-03-16T09:09:07Z</cp:lastPrinted>
  <dcterms:created xsi:type="dcterms:W3CDTF">2014-10-07T12:01:05Z</dcterms:created>
  <dcterms:modified xsi:type="dcterms:W3CDTF">2023-03-16T09:10:43Z</dcterms:modified>
  <cp:category/>
  <cp:version/>
  <cp:contentType/>
  <cp:contentStatus/>
</cp:coreProperties>
</file>